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kragero-my.sharepoint.com/personal/rebecka_bald_kragero_kommune_no/Documents/Private barnehager/2027/"/>
    </mc:Choice>
  </mc:AlternateContent>
  <xr:revisionPtr revIDLastSave="812" documentId="8_{DE4CFFE4-2D81-4B32-BB86-AFFF418213F9}" xr6:coauthVersionLast="47" xr6:coauthVersionMax="47" xr10:uidLastSave="{51803035-ECE2-43CA-8725-68018F34289D}"/>
  <bookViews>
    <workbookView xWindow="-28920" yWindow="-1395" windowWidth="29040" windowHeight="17520" tabRatio="791" activeTab="4" xr2:uid="{00000000-000D-0000-FFFF-FFFF00000000}"/>
  </bookViews>
  <sheets>
    <sheet name="0. Oppsett" sheetId="1" r:id="rId1"/>
    <sheet name="1. BASIL-rådata" sheetId="2" r:id="rId2"/>
    <sheet name="1.B BASIL-resultatregnskap" sheetId="11" r:id="rId3"/>
    <sheet name="3a. Økonomirapport 201" sheetId="4" r:id="rId4"/>
    <sheet name="3b. Økonomirapport 221" sheetId="5" r:id="rId5"/>
    <sheet name="4. Selvkost og satser" sheetId="6" r:id="rId6"/>
    <sheet name="4X. Korreksjoner §19" sheetId="13" r:id="rId7"/>
    <sheet name="X. Satser pensjonstilskudd" sheetId="12" r:id="rId8"/>
    <sheet name="X. Budsjett og forskuddsmodul" sheetId="14" r:id="rId9"/>
    <sheet name="X. Utbetalingsmodul" sheetId="10" r:id="rId10"/>
    <sheet name="Endringslogg" sheetId="7" r:id="rId11"/>
    <sheet name="Pensjon Særskilt" sheetId="9" r:id="rId12"/>
    <sheet name="Metadata" sheetId="8" r:id="rId13"/>
  </sheets>
  <externalReferences>
    <externalReference r:id="rId14"/>
  </externalReferences>
  <definedNames>
    <definedName name="_xlnm._FilterDatabase" localSheetId="3" hidden="1">'3a. Økonomirapport 201'!$A$3:$O$413</definedName>
    <definedName name="_xlnm._FilterDatabase" localSheetId="4" hidden="1">'3b. Økonomirapport 221'!$A$3:$Y$96</definedName>
    <definedName name="Barnehagetype" localSheetId="8">factType[Type barnehage]</definedName>
    <definedName name="Barnehagetype">factType[Type barnehage]</definedName>
    <definedName name="Gruppering" localSheetId="6">Tabell4[Gruppering]</definedName>
    <definedName name="Gruppering" localSheetId="8">Tabell4[Gruppering]</definedName>
    <definedName name="Gruppering" localSheetId="7">Tabell4[Gruppering]</definedName>
    <definedName name="Gruppering">Tabell4[Gruppering]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O498" i="2"/>
  <c r="O499" i="2"/>
  <c r="O500" i="2"/>
  <c r="S14" i="4"/>
  <c r="B10" i="6" s="1"/>
  <c r="C10" i="1"/>
  <c r="B43" i="6" l="1"/>
  <c r="B50" i="6" s="1"/>
  <c r="B42" i="6"/>
  <c r="B49" i="6" s="1"/>
  <c r="T6" i="5"/>
  <c r="T5" i="5"/>
  <c r="T4" i="5"/>
  <c r="B13" i="1" l="1"/>
  <c r="B14" i="1"/>
  <c r="O590" i="14"/>
  <c r="P590" i="14"/>
  <c r="Q590" i="14"/>
  <c r="R590" i="14"/>
  <c r="S590" i="14"/>
  <c r="T590" i="14"/>
  <c r="E590" i="12"/>
  <c r="F225" i="12"/>
  <c r="I225" i="12"/>
  <c r="F226" i="12"/>
  <c r="I226" i="12"/>
  <c r="F227" i="12"/>
  <c r="I227" i="12"/>
  <c r="F228" i="12"/>
  <c r="I228" i="12"/>
  <c r="F229" i="12"/>
  <c r="I229" i="12"/>
  <c r="F230" i="12"/>
  <c r="I230" i="12"/>
  <c r="F231" i="12"/>
  <c r="I231" i="12"/>
  <c r="F232" i="12"/>
  <c r="I232" i="12"/>
  <c r="F233" i="12"/>
  <c r="I233" i="12"/>
  <c r="F234" i="12"/>
  <c r="I234" i="12"/>
  <c r="F235" i="12"/>
  <c r="I235" i="12" s="1"/>
  <c r="F236" i="12"/>
  <c r="I236" i="12"/>
  <c r="F237" i="12"/>
  <c r="I237" i="12"/>
  <c r="F238" i="12"/>
  <c r="I238" i="12"/>
  <c r="F239" i="12"/>
  <c r="I239" i="12"/>
  <c r="F240" i="12"/>
  <c r="I240" i="12"/>
  <c r="F241" i="12"/>
  <c r="I241" i="12"/>
  <c r="F242" i="12"/>
  <c r="I242" i="12"/>
  <c r="F243" i="12"/>
  <c r="I243" i="12"/>
  <c r="F244" i="12"/>
  <c r="I244" i="12"/>
  <c r="F245" i="12"/>
  <c r="I245" i="12"/>
  <c r="F246" i="12"/>
  <c r="I246" i="12"/>
  <c r="F247" i="12"/>
  <c r="I247" i="12" s="1"/>
  <c r="F248" i="12"/>
  <c r="I248" i="12"/>
  <c r="F249" i="12"/>
  <c r="I249" i="12"/>
  <c r="F250" i="12"/>
  <c r="I250" i="12"/>
  <c r="F251" i="12"/>
  <c r="I251" i="12"/>
  <c r="F252" i="12"/>
  <c r="I252" i="12"/>
  <c r="F253" i="12"/>
  <c r="I253" i="12"/>
  <c r="F254" i="12"/>
  <c r="I254" i="12"/>
  <c r="F255" i="12"/>
  <c r="I255" i="12"/>
  <c r="F256" i="12"/>
  <c r="I256" i="12"/>
  <c r="F257" i="12"/>
  <c r="I257" i="12"/>
  <c r="F258" i="12"/>
  <c r="I258" i="12"/>
  <c r="F259" i="12"/>
  <c r="I259" i="12" s="1"/>
  <c r="F260" i="12"/>
  <c r="I260" i="12"/>
  <c r="F261" i="12"/>
  <c r="I261" i="12"/>
  <c r="F262" i="12"/>
  <c r="I262" i="12"/>
  <c r="F263" i="12"/>
  <c r="I263" i="12"/>
  <c r="F264" i="12"/>
  <c r="I264" i="12"/>
  <c r="F265" i="12"/>
  <c r="I265" i="12"/>
  <c r="F266" i="12"/>
  <c r="I266" i="12"/>
  <c r="F267" i="12"/>
  <c r="I267" i="12"/>
  <c r="F268" i="12"/>
  <c r="I268" i="12"/>
  <c r="F269" i="12"/>
  <c r="I269" i="12"/>
  <c r="F270" i="12"/>
  <c r="I270" i="12"/>
  <c r="F271" i="12"/>
  <c r="I271" i="12"/>
  <c r="F272" i="12"/>
  <c r="I272" i="12"/>
  <c r="F273" i="12"/>
  <c r="I273" i="12"/>
  <c r="F274" i="12"/>
  <c r="F275" i="12"/>
  <c r="I275" i="12"/>
  <c r="F276" i="12"/>
  <c r="I276" i="12"/>
  <c r="F277" i="12"/>
  <c r="F278" i="12"/>
  <c r="I278" i="12"/>
  <c r="F279" i="12"/>
  <c r="I279" i="12"/>
  <c r="F280" i="12"/>
  <c r="I280" i="12"/>
  <c r="F281" i="12"/>
  <c r="I281" i="12"/>
  <c r="F282" i="12"/>
  <c r="F283" i="12"/>
  <c r="I283" i="12" s="1"/>
  <c r="F284" i="12"/>
  <c r="I284" i="12"/>
  <c r="F285" i="12"/>
  <c r="I285" i="12"/>
  <c r="F286" i="12"/>
  <c r="I286" i="12"/>
  <c r="F287" i="12"/>
  <c r="I287" i="12"/>
  <c r="F288" i="12"/>
  <c r="I288" i="12"/>
  <c r="F289" i="12"/>
  <c r="I289" i="12"/>
  <c r="F290" i="12"/>
  <c r="I290" i="12"/>
  <c r="F291" i="12"/>
  <c r="I291" i="12"/>
  <c r="F292" i="12"/>
  <c r="I292" i="12"/>
  <c r="F293" i="12"/>
  <c r="I293" i="12"/>
  <c r="F294" i="12"/>
  <c r="I294" i="12"/>
  <c r="F295" i="12"/>
  <c r="I295" i="12" s="1"/>
  <c r="F296" i="12"/>
  <c r="I296" i="12"/>
  <c r="F297" i="12"/>
  <c r="I297" i="12"/>
  <c r="F298" i="12"/>
  <c r="I298" i="12"/>
  <c r="F299" i="12"/>
  <c r="I299" i="12"/>
  <c r="F300" i="12"/>
  <c r="I300" i="12"/>
  <c r="F301" i="12"/>
  <c r="I301" i="12"/>
  <c r="F302" i="12"/>
  <c r="I302" i="12"/>
  <c r="F303" i="12"/>
  <c r="I303" i="12"/>
  <c r="F304" i="12"/>
  <c r="I304" i="12"/>
  <c r="F305" i="12"/>
  <c r="I305" i="12"/>
  <c r="F306" i="12"/>
  <c r="I306" i="12"/>
  <c r="F307" i="12"/>
  <c r="I307" i="12"/>
  <c r="F308" i="12"/>
  <c r="I308" i="12"/>
  <c r="F309" i="12"/>
  <c r="I309" i="12"/>
  <c r="F310" i="12"/>
  <c r="I310" i="12"/>
  <c r="F311" i="12"/>
  <c r="I311" i="12"/>
  <c r="F312" i="12"/>
  <c r="I312" i="12"/>
  <c r="F313" i="12"/>
  <c r="I313" i="12"/>
  <c r="F314" i="12"/>
  <c r="I314" i="12"/>
  <c r="F315" i="12"/>
  <c r="I315" i="12"/>
  <c r="F316" i="12"/>
  <c r="I316" i="12"/>
  <c r="F317" i="12"/>
  <c r="I317" i="12"/>
  <c r="F318" i="12"/>
  <c r="I318" i="12"/>
  <c r="F319" i="12"/>
  <c r="I319" i="12" s="1"/>
  <c r="F320" i="12"/>
  <c r="I320" i="12"/>
  <c r="F321" i="12"/>
  <c r="I321" i="12"/>
  <c r="F322" i="12"/>
  <c r="I322" i="12"/>
  <c r="F323" i="12"/>
  <c r="I323" i="12"/>
  <c r="F324" i="12"/>
  <c r="I324" i="12"/>
  <c r="F325" i="12"/>
  <c r="I325" i="12"/>
  <c r="F326" i="12"/>
  <c r="I326" i="12"/>
  <c r="F327" i="12"/>
  <c r="I327" i="12"/>
  <c r="F328" i="12"/>
  <c r="I328" i="12"/>
  <c r="F329" i="12"/>
  <c r="I329" i="12"/>
  <c r="F330" i="12"/>
  <c r="I330" i="12"/>
  <c r="F331" i="12"/>
  <c r="I331" i="12" s="1"/>
  <c r="F332" i="12"/>
  <c r="I332" i="12"/>
  <c r="F333" i="12"/>
  <c r="I333" i="12"/>
  <c r="F334" i="12"/>
  <c r="I334" i="12"/>
  <c r="F335" i="12"/>
  <c r="I335" i="12"/>
  <c r="F336" i="12"/>
  <c r="I336" i="12"/>
  <c r="F337" i="12"/>
  <c r="I337" i="12"/>
  <c r="F338" i="12"/>
  <c r="I338" i="12"/>
  <c r="F339" i="12"/>
  <c r="I339" i="12"/>
  <c r="F340" i="12"/>
  <c r="I340" i="12"/>
  <c r="F341" i="12"/>
  <c r="I341" i="12"/>
  <c r="F342" i="12"/>
  <c r="I342" i="12"/>
  <c r="F343" i="12"/>
  <c r="I343" i="12" s="1"/>
  <c r="F344" i="12"/>
  <c r="I344" i="12"/>
  <c r="F345" i="12"/>
  <c r="I345" i="12"/>
  <c r="F346" i="12"/>
  <c r="I346" i="12"/>
  <c r="F347" i="12"/>
  <c r="I347" i="12"/>
  <c r="F348" i="12"/>
  <c r="I348" i="12"/>
  <c r="F349" i="12"/>
  <c r="F350" i="12"/>
  <c r="I350" i="12"/>
  <c r="F351" i="12"/>
  <c r="I351" i="12"/>
  <c r="F352" i="12"/>
  <c r="I352" i="12"/>
  <c r="F353" i="12"/>
  <c r="I353" i="12"/>
  <c r="F354" i="12"/>
  <c r="I354" i="12"/>
  <c r="F355" i="12"/>
  <c r="I355" i="12" s="1"/>
  <c r="F356" i="12"/>
  <c r="I356" i="12"/>
  <c r="F357" i="12"/>
  <c r="I357" i="12"/>
  <c r="F358" i="12"/>
  <c r="I358" i="12"/>
  <c r="F359" i="12"/>
  <c r="I359" i="12"/>
  <c r="F360" i="12"/>
  <c r="I360" i="12"/>
  <c r="F361" i="12"/>
  <c r="I361" i="12"/>
  <c r="F362" i="12"/>
  <c r="I362" i="12"/>
  <c r="F363" i="12"/>
  <c r="F364" i="12"/>
  <c r="I364" i="12"/>
  <c r="F365" i="12"/>
  <c r="I365" i="12"/>
  <c r="F366" i="12"/>
  <c r="I366" i="12"/>
  <c r="F367" i="12"/>
  <c r="I367" i="12" s="1"/>
  <c r="F368" i="12"/>
  <c r="I368" i="12"/>
  <c r="F369" i="12"/>
  <c r="I369" i="12"/>
  <c r="F370" i="12"/>
  <c r="I370" i="12"/>
  <c r="F371" i="12"/>
  <c r="I371" i="12"/>
  <c r="F372" i="12"/>
  <c r="I372" i="12"/>
  <c r="F373" i="12"/>
  <c r="I373" i="12"/>
  <c r="F374" i="12"/>
  <c r="I374" i="12"/>
  <c r="F375" i="12"/>
  <c r="I375" i="12"/>
  <c r="F376" i="12"/>
  <c r="I376" i="12"/>
  <c r="F377" i="12"/>
  <c r="I377" i="12"/>
  <c r="F378" i="12"/>
  <c r="I378" i="12"/>
  <c r="F379" i="12"/>
  <c r="I379" i="12"/>
  <c r="F380" i="12"/>
  <c r="I380" i="12"/>
  <c r="F381" i="12"/>
  <c r="I381" i="12"/>
  <c r="F382" i="12"/>
  <c r="I382" i="12"/>
  <c r="F383" i="12"/>
  <c r="I383" i="12"/>
  <c r="F384" i="12"/>
  <c r="I384" i="12"/>
  <c r="F385" i="12"/>
  <c r="I385" i="12"/>
  <c r="F386" i="12"/>
  <c r="I386" i="12"/>
  <c r="F387" i="12"/>
  <c r="I387" i="12" s="1"/>
  <c r="F388" i="12"/>
  <c r="I388" i="12"/>
  <c r="F389" i="12"/>
  <c r="I389" i="12"/>
  <c r="F390" i="12"/>
  <c r="I390" i="12"/>
  <c r="F391" i="12"/>
  <c r="I391" i="12" s="1"/>
  <c r="F392" i="12"/>
  <c r="I392" i="12"/>
  <c r="F393" i="12"/>
  <c r="I393" i="12"/>
  <c r="F394" i="12"/>
  <c r="I394" i="12"/>
  <c r="F395" i="12"/>
  <c r="I395" i="12"/>
  <c r="F396" i="12"/>
  <c r="I396" i="12"/>
  <c r="F397" i="12"/>
  <c r="I397" i="12"/>
  <c r="F398" i="12"/>
  <c r="I398" i="12"/>
  <c r="F399" i="12"/>
  <c r="I399" i="12"/>
  <c r="F400" i="12"/>
  <c r="I400" i="12"/>
  <c r="F401" i="12"/>
  <c r="I401" i="12"/>
  <c r="F402" i="12"/>
  <c r="I402" i="12"/>
  <c r="F403" i="12"/>
  <c r="I403" i="12" s="1"/>
  <c r="F404" i="12"/>
  <c r="I404" i="12"/>
  <c r="F405" i="12"/>
  <c r="I405" i="12"/>
  <c r="F406" i="12"/>
  <c r="I406" i="12"/>
  <c r="F407" i="12"/>
  <c r="I407" i="12" s="1"/>
  <c r="F408" i="12"/>
  <c r="I408" i="12"/>
  <c r="F409" i="12"/>
  <c r="I409" i="12"/>
  <c r="F410" i="12"/>
  <c r="I410" i="12"/>
  <c r="F411" i="12"/>
  <c r="I411" i="12"/>
  <c r="F412" i="12"/>
  <c r="I412" i="12"/>
  <c r="F413" i="12"/>
  <c r="I413" i="12"/>
  <c r="F414" i="12"/>
  <c r="F415" i="12"/>
  <c r="I415" i="12"/>
  <c r="F416" i="12"/>
  <c r="I416" i="12"/>
  <c r="F417" i="12"/>
  <c r="I417" i="12"/>
  <c r="F418" i="12"/>
  <c r="I418" i="12"/>
  <c r="F419" i="12"/>
  <c r="I419" i="12" s="1"/>
  <c r="F420" i="12"/>
  <c r="I420" i="12"/>
  <c r="F421" i="12"/>
  <c r="I421" i="12"/>
  <c r="F422" i="12"/>
  <c r="I422" i="12"/>
  <c r="F423" i="12"/>
  <c r="I423" i="12" s="1"/>
  <c r="F424" i="12"/>
  <c r="I424" i="12"/>
  <c r="F425" i="12"/>
  <c r="I425" i="12"/>
  <c r="F426" i="12"/>
  <c r="I426" i="12"/>
  <c r="F427" i="12"/>
  <c r="I427" i="12" s="1"/>
  <c r="F428" i="12"/>
  <c r="I428" i="12"/>
  <c r="F429" i="12"/>
  <c r="I429" i="12"/>
  <c r="F430" i="12"/>
  <c r="F431" i="12"/>
  <c r="I431" i="12" s="1"/>
  <c r="F432" i="12"/>
  <c r="I432" i="12"/>
  <c r="F433" i="12"/>
  <c r="F434" i="12"/>
  <c r="I434" i="12"/>
  <c r="F435" i="12"/>
  <c r="I435" i="12"/>
  <c r="F436" i="12"/>
  <c r="I436" i="12"/>
  <c r="F437" i="12"/>
  <c r="I437" i="12"/>
  <c r="F438" i="12"/>
  <c r="F439" i="12"/>
  <c r="I439" i="12"/>
  <c r="F440" i="12"/>
  <c r="F441" i="12"/>
  <c r="I441" i="12"/>
  <c r="F442" i="12"/>
  <c r="I442" i="12"/>
  <c r="F443" i="12"/>
  <c r="I443" i="12" s="1"/>
  <c r="F444" i="12"/>
  <c r="I444" i="12"/>
  <c r="F445" i="12"/>
  <c r="I445" i="12"/>
  <c r="F446" i="12"/>
  <c r="I446" i="12"/>
  <c r="F447" i="12"/>
  <c r="I447" i="12"/>
  <c r="F448" i="12"/>
  <c r="I448" i="12"/>
  <c r="F449" i="12"/>
  <c r="I449" i="12"/>
  <c r="F450" i="12"/>
  <c r="I450" i="12"/>
  <c r="F451" i="12"/>
  <c r="I451" i="12" s="1"/>
  <c r="F452" i="12"/>
  <c r="I452" i="12"/>
  <c r="F453" i="12"/>
  <c r="I453" i="12"/>
  <c r="F454" i="12"/>
  <c r="I454" i="12"/>
  <c r="F455" i="12"/>
  <c r="I455" i="12" s="1"/>
  <c r="F456" i="12"/>
  <c r="I456" i="12"/>
  <c r="F457" i="12"/>
  <c r="I457" i="12"/>
  <c r="F458" i="12"/>
  <c r="I458" i="12"/>
  <c r="F459" i="12"/>
  <c r="I459" i="12"/>
  <c r="F460" i="12"/>
  <c r="I460" i="12"/>
  <c r="F461" i="12"/>
  <c r="I461" i="12"/>
  <c r="F462" i="12"/>
  <c r="I462" i="12"/>
  <c r="F463" i="12"/>
  <c r="I463" i="12"/>
  <c r="F464" i="12"/>
  <c r="I464" i="12"/>
  <c r="F465" i="12"/>
  <c r="I465" i="12"/>
  <c r="F466" i="12"/>
  <c r="I466" i="12"/>
  <c r="F467" i="12"/>
  <c r="I467" i="12" s="1"/>
  <c r="F468" i="12"/>
  <c r="I468" i="12"/>
  <c r="F469" i="12"/>
  <c r="I469" i="12"/>
  <c r="F470" i="12"/>
  <c r="I470" i="12"/>
  <c r="F471" i="12"/>
  <c r="I471" i="12"/>
  <c r="F472" i="12"/>
  <c r="I472" i="12"/>
  <c r="F473" i="12"/>
  <c r="I473" i="12"/>
  <c r="F474" i="12"/>
  <c r="I474" i="12"/>
  <c r="F475" i="12"/>
  <c r="I475" i="12"/>
  <c r="F476" i="12"/>
  <c r="I476" i="12"/>
  <c r="F477" i="12"/>
  <c r="I477" i="12"/>
  <c r="F478" i="12"/>
  <c r="I478" i="12"/>
  <c r="F479" i="12"/>
  <c r="I479" i="12" s="1"/>
  <c r="F480" i="12"/>
  <c r="I480" i="12"/>
  <c r="F481" i="12"/>
  <c r="I481" i="12"/>
  <c r="F482" i="12"/>
  <c r="I482" i="12"/>
  <c r="F483" i="12"/>
  <c r="I483" i="12"/>
  <c r="F484" i="12"/>
  <c r="I484" i="12"/>
  <c r="F485" i="12"/>
  <c r="F486" i="12"/>
  <c r="F487" i="12"/>
  <c r="I487" i="12"/>
  <c r="F488" i="12"/>
  <c r="F489" i="12"/>
  <c r="I489" i="12"/>
  <c r="F490" i="12"/>
  <c r="I490" i="12"/>
  <c r="F491" i="12"/>
  <c r="I491" i="12" s="1"/>
  <c r="F492" i="12"/>
  <c r="I492" i="12"/>
  <c r="F493" i="12"/>
  <c r="F494" i="12"/>
  <c r="I494" i="12"/>
  <c r="F495" i="12"/>
  <c r="I495" i="12"/>
  <c r="F496" i="12"/>
  <c r="I496" i="12"/>
  <c r="F497" i="12"/>
  <c r="I497" i="12"/>
  <c r="F498" i="12"/>
  <c r="I498" i="12"/>
  <c r="F499" i="12"/>
  <c r="I499" i="12"/>
  <c r="F500" i="12"/>
  <c r="I500" i="12"/>
  <c r="F501" i="12"/>
  <c r="I501" i="12"/>
  <c r="F502" i="12"/>
  <c r="I502" i="12" s="1"/>
  <c r="F503" i="12"/>
  <c r="I503" i="12"/>
  <c r="F504" i="12"/>
  <c r="I504" i="12"/>
  <c r="F505" i="12"/>
  <c r="I505" i="12"/>
  <c r="F506" i="12"/>
  <c r="I506" i="12"/>
  <c r="F507" i="12"/>
  <c r="I507" i="12"/>
  <c r="F508" i="12"/>
  <c r="I508" i="12"/>
  <c r="F509" i="12"/>
  <c r="I509" i="12"/>
  <c r="F510" i="12"/>
  <c r="I510" i="12"/>
  <c r="F511" i="12"/>
  <c r="I511" i="12"/>
  <c r="F512" i="12"/>
  <c r="I512" i="12"/>
  <c r="F513" i="12"/>
  <c r="I513" i="12"/>
  <c r="F514" i="12"/>
  <c r="I514" i="12"/>
  <c r="F515" i="12"/>
  <c r="I515" i="12"/>
  <c r="F516" i="12"/>
  <c r="I516" i="12"/>
  <c r="F517" i="12"/>
  <c r="I517" i="12"/>
  <c r="F518" i="12"/>
  <c r="I518" i="12"/>
  <c r="F519" i="12"/>
  <c r="I519" i="12"/>
  <c r="F520" i="12"/>
  <c r="I520" i="12"/>
  <c r="F521" i="12"/>
  <c r="I521" i="12"/>
  <c r="F522" i="12"/>
  <c r="I522" i="12"/>
  <c r="F523" i="12"/>
  <c r="I523" i="12" s="1"/>
  <c r="F524" i="12"/>
  <c r="I524" i="12"/>
  <c r="F525" i="12"/>
  <c r="I525" i="12"/>
  <c r="F526" i="12"/>
  <c r="I526" i="12"/>
  <c r="F527" i="12"/>
  <c r="I527" i="12" s="1"/>
  <c r="F528" i="12"/>
  <c r="I528" i="12"/>
  <c r="F529" i="12"/>
  <c r="I529" i="12"/>
  <c r="F530" i="12"/>
  <c r="I530" i="12"/>
  <c r="F531" i="12"/>
  <c r="I531" i="12"/>
  <c r="F532" i="12"/>
  <c r="I532" i="12"/>
  <c r="F533" i="12"/>
  <c r="I533" i="12"/>
  <c r="F534" i="12"/>
  <c r="F535" i="12"/>
  <c r="I535" i="12" s="1"/>
  <c r="F536" i="12"/>
  <c r="I536" i="12" s="1"/>
  <c r="F537" i="12"/>
  <c r="I537" i="12"/>
  <c r="F538" i="12"/>
  <c r="I538" i="12"/>
  <c r="F539" i="12"/>
  <c r="I539" i="12" s="1"/>
  <c r="F540" i="12"/>
  <c r="I540" i="12"/>
  <c r="F541" i="12"/>
  <c r="I541" i="12"/>
  <c r="F542" i="12"/>
  <c r="I542" i="12" s="1"/>
  <c r="F543" i="12"/>
  <c r="F544" i="12"/>
  <c r="I544" i="12"/>
  <c r="F545" i="12"/>
  <c r="I545" i="12"/>
  <c r="F546" i="12"/>
  <c r="I546" i="12"/>
  <c r="F547" i="12"/>
  <c r="I547" i="12"/>
  <c r="F548" i="12"/>
  <c r="I548" i="12"/>
  <c r="F549" i="12"/>
  <c r="I549" i="12"/>
  <c r="F550" i="12"/>
  <c r="I550" i="12"/>
  <c r="F551" i="12"/>
  <c r="I551" i="12"/>
  <c r="F552" i="12"/>
  <c r="I552" i="12"/>
  <c r="F553" i="12"/>
  <c r="I553" i="12"/>
  <c r="F554" i="12"/>
  <c r="I554" i="12"/>
  <c r="F555" i="12"/>
  <c r="I555" i="12"/>
  <c r="F556" i="12"/>
  <c r="I556" i="12"/>
  <c r="F557" i="12"/>
  <c r="I557" i="12"/>
  <c r="F558" i="12"/>
  <c r="I558" i="12"/>
  <c r="F559" i="12"/>
  <c r="I559" i="12"/>
  <c r="F560" i="12"/>
  <c r="I560" i="12"/>
  <c r="F561" i="12"/>
  <c r="I561" i="12"/>
  <c r="F562" i="12"/>
  <c r="I562" i="12"/>
  <c r="F563" i="12"/>
  <c r="I563" i="12"/>
  <c r="F564" i="12"/>
  <c r="I564" i="12"/>
  <c r="F565" i="12"/>
  <c r="F566" i="12"/>
  <c r="I566" i="12" s="1"/>
  <c r="F567" i="12"/>
  <c r="I567" i="12"/>
  <c r="F568" i="12"/>
  <c r="I568" i="12"/>
  <c r="F569" i="12"/>
  <c r="I569" i="12"/>
  <c r="F570" i="12"/>
  <c r="I570" i="12"/>
  <c r="F571" i="12"/>
  <c r="I571" i="12"/>
  <c r="F572" i="12"/>
  <c r="I572" i="12"/>
  <c r="F573" i="12"/>
  <c r="I573" i="12"/>
  <c r="F574" i="12"/>
  <c r="I574" i="12"/>
  <c r="F575" i="12"/>
  <c r="I575" i="12"/>
  <c r="F576" i="12"/>
  <c r="I576" i="12"/>
  <c r="F577" i="12"/>
  <c r="I577" i="12"/>
  <c r="F578" i="12"/>
  <c r="I578" i="12"/>
  <c r="F579" i="12"/>
  <c r="I579" i="12"/>
  <c r="F580" i="12"/>
  <c r="I580" i="12"/>
  <c r="F581" i="12"/>
  <c r="I581" i="12"/>
  <c r="F582" i="12"/>
  <c r="I582" i="12"/>
  <c r="F583" i="12"/>
  <c r="I583" i="12"/>
  <c r="F584" i="12"/>
  <c r="I584" i="12"/>
  <c r="F585" i="12"/>
  <c r="I585" i="12"/>
  <c r="F586" i="12"/>
  <c r="I586" i="12"/>
  <c r="F587" i="12"/>
  <c r="I587" i="12"/>
  <c r="F588" i="12"/>
  <c r="I588" i="12"/>
  <c r="F589" i="12"/>
  <c r="I589" i="12"/>
  <c r="B5" i="12" a="1"/>
  <c r="C5" i="12" a="1"/>
  <c r="C5" i="12" l="1"/>
  <c r="C590" i="12" s="1"/>
  <c r="C5" i="10" a="1"/>
  <c r="C5" i="14" a="1"/>
  <c r="J5" i="14" a="1"/>
  <c r="J5" i="14" s="1"/>
  <c r="J590" i="14" s="1"/>
  <c r="B5" i="12"/>
  <c r="B590" i="12" s="1"/>
  <c r="B5" i="14" a="1"/>
  <c r="A5" i="12" a="1"/>
  <c r="A5" i="12" s="1"/>
  <c r="I543" i="12"/>
  <c r="I363" i="12"/>
  <c r="I274" i="12"/>
  <c r="I534" i="12"/>
  <c r="I440" i="12"/>
  <c r="I277" i="12"/>
  <c r="I565" i="12"/>
  <c r="I433" i="12"/>
  <c r="I488" i="12"/>
  <c r="I485" i="12"/>
  <c r="I430" i="12"/>
  <c r="I349" i="12"/>
  <c r="I282" i="12"/>
  <c r="I414" i="12"/>
  <c r="I486" i="12"/>
  <c r="I438" i="12"/>
  <c r="I493" i="12"/>
  <c r="B5" i="10" l="1" a="1"/>
  <c r="B5" i="10" s="1"/>
  <c r="A5" i="10" s="1" a="1"/>
  <c r="A5" i="10" s="1"/>
  <c r="D5" i="12" a="1"/>
  <c r="D5" i="12" s="1"/>
  <c r="G5" i="12" a="1"/>
  <c r="G5" i="12" s="1"/>
  <c r="B5" i="14"/>
  <c r="A5" i="14" a="1"/>
  <c r="A5" i="14" s="1"/>
  <c r="C5" i="14"/>
  <c r="G5" i="14" s="1" a="1"/>
  <c r="G5" i="14" s="1"/>
  <c r="C5" i="10"/>
  <c r="J5" i="10" s="1" a="1"/>
  <c r="J5" i="10" s="1"/>
  <c r="F5" i="12"/>
  <c r="U4" i="4"/>
  <c r="X4" i="4" s="1"/>
  <c r="S4" i="4"/>
  <c r="B5" i="6" s="1"/>
  <c r="T30" i="5"/>
  <c r="S31" i="4"/>
  <c r="T29" i="5" a="1"/>
  <c r="T29" i="5" s="1"/>
  <c r="S30" i="4" a="1"/>
  <c r="S30" i="4" s="1"/>
  <c r="S5" i="4"/>
  <c r="B6" i="6" s="1"/>
  <c r="S6" i="4"/>
  <c r="B7" i="6" s="1"/>
  <c r="S7" i="4"/>
  <c r="B9" i="6" s="1"/>
  <c r="S8" i="4"/>
  <c r="B11" i="6" s="1"/>
  <c r="S9" i="4"/>
  <c r="B12" i="6" s="1"/>
  <c r="S10" i="4"/>
  <c r="B13" i="6" s="1"/>
  <c r="S12" i="4"/>
  <c r="B14" i="6" s="1"/>
  <c r="W4" i="5"/>
  <c r="B16" i="13" s="1"/>
  <c r="W5" i="5"/>
  <c r="B17" i="13" s="1"/>
  <c r="W6" i="5"/>
  <c r="B18" i="13" s="1"/>
  <c r="W7" i="5"/>
  <c r="B20" i="13" s="1"/>
  <c r="W8" i="5"/>
  <c r="B21" i="13" s="1"/>
  <c r="W9" i="5"/>
  <c r="B22" i="13" s="1"/>
  <c r="W10" i="5"/>
  <c r="B23" i="13" s="1"/>
  <c r="X4" i="5"/>
  <c r="C16" i="13" s="1"/>
  <c r="X6" i="5"/>
  <c r="C18" i="13" s="1"/>
  <c r="X7" i="5"/>
  <c r="C20" i="13" s="1"/>
  <c r="X8" i="5"/>
  <c r="C21" i="13" s="1"/>
  <c r="X9" i="5"/>
  <c r="C22" i="13" s="1"/>
  <c r="X10" i="5"/>
  <c r="C23" i="13" s="1"/>
  <c r="X11" i="5"/>
  <c r="B33" i="13"/>
  <c r="B17" i="6"/>
  <c r="B18" i="6"/>
  <c r="B19" i="6"/>
  <c r="T7" i="5"/>
  <c r="B21" i="6" s="1"/>
  <c r="T8" i="5"/>
  <c r="B22" i="6" s="1"/>
  <c r="T9" i="5"/>
  <c r="B23" i="6" s="1"/>
  <c r="T10" i="5"/>
  <c r="B24" i="6" s="1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S11" i="4"/>
  <c r="B51" i="6" s="1"/>
  <c r="S13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M3" i="12"/>
  <c r="J3" i="10"/>
  <c r="C9" i="1"/>
  <c r="E122" i="8"/>
  <c r="C11" i="1"/>
  <c r="F6" i="12"/>
  <c r="C8" i="1"/>
  <c r="B43" i="13"/>
  <c r="B45" i="13" s="1"/>
  <c r="R1" i="2"/>
  <c r="Y5" i="5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X5" i="5"/>
  <c r="C17" i="13" s="1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Y4" i="5"/>
  <c r="X24" i="4"/>
  <c r="V25" i="4"/>
  <c r="U5" i="4"/>
  <c r="X5" i="4" s="1"/>
  <c r="U6" i="4"/>
  <c r="V6" i="4" s="1"/>
  <c r="B7" i="13" s="1"/>
  <c r="U7" i="4"/>
  <c r="V7" i="4" s="1"/>
  <c r="B9" i="13" s="1"/>
  <c r="U8" i="4"/>
  <c r="V8" i="4" s="1"/>
  <c r="B10" i="13" s="1"/>
  <c r="U9" i="4"/>
  <c r="V9" i="4" s="1"/>
  <c r="B11" i="13" s="1"/>
  <c r="U10" i="4"/>
  <c r="W10" i="4" s="1"/>
  <c r="C12" i="13" s="1"/>
  <c r="U11" i="4"/>
  <c r="W11" i="4" s="1"/>
  <c r="U12" i="4"/>
  <c r="W12" i="4" s="1"/>
  <c r="C13" i="13" s="1"/>
  <c r="U13" i="4"/>
  <c r="W13" i="4" s="1"/>
  <c r="U14" i="4"/>
  <c r="V14" i="4" s="1"/>
  <c r="U15" i="4"/>
  <c r="X15" i="4" s="1"/>
  <c r="U16" i="4"/>
  <c r="V16" i="4" s="1"/>
  <c r="U17" i="4"/>
  <c r="V17" i="4" s="1"/>
  <c r="U18" i="4"/>
  <c r="X18" i="4" s="1"/>
  <c r="U19" i="4"/>
  <c r="X19" i="4" s="1"/>
  <c r="U20" i="4"/>
  <c r="X20" i="4" s="1"/>
  <c r="U21" i="4"/>
  <c r="X21" i="4" s="1"/>
  <c r="X22" i="4"/>
  <c r="X23" i="4"/>
  <c r="X25" i="4"/>
  <c r="X26" i="4"/>
  <c r="X27" i="4"/>
  <c r="W22" i="4"/>
  <c r="W23" i="4"/>
  <c r="W24" i="4"/>
  <c r="W25" i="4"/>
  <c r="W26" i="4"/>
  <c r="W27" i="4"/>
  <c r="V22" i="4"/>
  <c r="V23" i="4"/>
  <c r="V24" i="4"/>
  <c r="V26" i="4"/>
  <c r="V27" i="4"/>
  <c r="E16" i="8"/>
  <c r="B34" i="6"/>
  <c r="E2" i="8"/>
  <c r="C43" i="13"/>
  <c r="C44" i="13" s="1"/>
  <c r="D35" i="13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1" i="12"/>
  <c r="F52" i="12"/>
  <c r="F53" i="12"/>
  <c r="F54" i="12"/>
  <c r="F55" i="12"/>
  <c r="F56" i="12"/>
  <c r="F57" i="12"/>
  <c r="F58" i="12"/>
  <c r="F59" i="12"/>
  <c r="F60" i="12"/>
  <c r="F61" i="12"/>
  <c r="F62" i="12"/>
  <c r="F63" i="12"/>
  <c r="F64" i="12"/>
  <c r="F65" i="12"/>
  <c r="F66" i="12"/>
  <c r="F67" i="12"/>
  <c r="F68" i="12"/>
  <c r="F69" i="12"/>
  <c r="F70" i="12"/>
  <c r="F71" i="12"/>
  <c r="F72" i="12"/>
  <c r="F73" i="12"/>
  <c r="F74" i="12"/>
  <c r="F75" i="12"/>
  <c r="F76" i="12"/>
  <c r="F77" i="12"/>
  <c r="F78" i="12"/>
  <c r="F79" i="12"/>
  <c r="F80" i="12"/>
  <c r="F81" i="12"/>
  <c r="F82" i="12"/>
  <c r="F83" i="12"/>
  <c r="F84" i="12"/>
  <c r="F85" i="12"/>
  <c r="F86" i="12"/>
  <c r="F87" i="12"/>
  <c r="F88" i="12"/>
  <c r="F89" i="12"/>
  <c r="F90" i="12"/>
  <c r="F91" i="12"/>
  <c r="F92" i="12"/>
  <c r="F93" i="12"/>
  <c r="F94" i="12"/>
  <c r="F95" i="12"/>
  <c r="F96" i="12"/>
  <c r="F97" i="12"/>
  <c r="F98" i="12"/>
  <c r="F99" i="12"/>
  <c r="F100" i="12"/>
  <c r="F101" i="12"/>
  <c r="F102" i="12"/>
  <c r="F103" i="12"/>
  <c r="F104" i="12"/>
  <c r="F105" i="12"/>
  <c r="F106" i="12"/>
  <c r="F107" i="12"/>
  <c r="F108" i="12"/>
  <c r="F109" i="12"/>
  <c r="F110" i="12"/>
  <c r="F111" i="12"/>
  <c r="F112" i="12"/>
  <c r="F113" i="12"/>
  <c r="F114" i="12"/>
  <c r="F115" i="12"/>
  <c r="F116" i="12"/>
  <c r="F117" i="12"/>
  <c r="F118" i="12"/>
  <c r="F119" i="12"/>
  <c r="F120" i="12"/>
  <c r="F121" i="12"/>
  <c r="F122" i="12"/>
  <c r="F123" i="12"/>
  <c r="F124" i="12"/>
  <c r="F125" i="12"/>
  <c r="F126" i="12"/>
  <c r="F127" i="12"/>
  <c r="F128" i="12"/>
  <c r="F129" i="12"/>
  <c r="F130" i="12"/>
  <c r="F131" i="12"/>
  <c r="F132" i="12"/>
  <c r="F133" i="12"/>
  <c r="F134" i="12"/>
  <c r="F135" i="12"/>
  <c r="F136" i="12"/>
  <c r="F137" i="12"/>
  <c r="F138" i="12"/>
  <c r="F139" i="12"/>
  <c r="F140" i="12"/>
  <c r="F141" i="12"/>
  <c r="F142" i="12"/>
  <c r="F143" i="12"/>
  <c r="F144" i="12"/>
  <c r="F145" i="12"/>
  <c r="F146" i="12"/>
  <c r="F147" i="12"/>
  <c r="F148" i="12"/>
  <c r="F149" i="12"/>
  <c r="F150" i="12"/>
  <c r="F151" i="12"/>
  <c r="F152" i="12"/>
  <c r="F153" i="12"/>
  <c r="F154" i="12"/>
  <c r="F155" i="12"/>
  <c r="F156" i="12"/>
  <c r="F157" i="12"/>
  <c r="F158" i="12"/>
  <c r="F159" i="12"/>
  <c r="F160" i="12"/>
  <c r="F161" i="12"/>
  <c r="F162" i="12"/>
  <c r="F163" i="12"/>
  <c r="F164" i="12"/>
  <c r="F165" i="12"/>
  <c r="F166" i="12"/>
  <c r="F167" i="12"/>
  <c r="F168" i="12"/>
  <c r="F169" i="12"/>
  <c r="F170" i="12"/>
  <c r="F171" i="12"/>
  <c r="F172" i="12"/>
  <c r="F173" i="12"/>
  <c r="F174" i="12"/>
  <c r="F175" i="12"/>
  <c r="F176" i="12"/>
  <c r="F177" i="12"/>
  <c r="F178" i="12"/>
  <c r="F179" i="12"/>
  <c r="F180" i="12"/>
  <c r="F181" i="12"/>
  <c r="F182" i="12"/>
  <c r="F183" i="12"/>
  <c r="F184" i="12"/>
  <c r="F185" i="12"/>
  <c r="F186" i="12"/>
  <c r="F187" i="12"/>
  <c r="F188" i="12"/>
  <c r="F189" i="12"/>
  <c r="F190" i="12"/>
  <c r="F191" i="12"/>
  <c r="F192" i="12"/>
  <c r="F193" i="12"/>
  <c r="F194" i="12"/>
  <c r="F195" i="12"/>
  <c r="F196" i="12"/>
  <c r="F197" i="12"/>
  <c r="F198" i="12"/>
  <c r="F199" i="12"/>
  <c r="F200" i="12"/>
  <c r="F201" i="12"/>
  <c r="F202" i="12"/>
  <c r="F203" i="12"/>
  <c r="F204" i="12"/>
  <c r="F205" i="12"/>
  <c r="F206" i="12"/>
  <c r="F207" i="12"/>
  <c r="F208" i="12"/>
  <c r="F209" i="12"/>
  <c r="F210" i="12"/>
  <c r="F211" i="12"/>
  <c r="F212" i="12"/>
  <c r="F213" i="12"/>
  <c r="F214" i="12"/>
  <c r="F215" i="12"/>
  <c r="F216" i="12"/>
  <c r="F217" i="12"/>
  <c r="F218" i="12"/>
  <c r="F219" i="12"/>
  <c r="F220" i="12"/>
  <c r="F221" i="12"/>
  <c r="F222" i="12"/>
  <c r="F223" i="12"/>
  <c r="F224" i="12"/>
  <c r="D5" i="1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C36" i="6"/>
  <c r="W18" i="4" l="1"/>
  <c r="W19" i="4"/>
  <c r="X13" i="4"/>
  <c r="W4" i="4"/>
  <c r="C5" i="13" s="1"/>
  <c r="V4" i="4"/>
  <c r="B5" i="13" s="1"/>
  <c r="V13" i="4"/>
  <c r="W14" i="4"/>
  <c r="W21" i="4"/>
  <c r="X16" i="4"/>
  <c r="W6" i="4"/>
  <c r="C7" i="13" s="1"/>
  <c r="V15" i="4"/>
  <c r="V19" i="4"/>
  <c r="V18" i="4"/>
  <c r="X17" i="4"/>
  <c r="X10" i="4"/>
  <c r="X12" i="4"/>
  <c r="W15" i="4"/>
  <c r="X11" i="4"/>
  <c r="X8" i="4"/>
  <c r="W16" i="4"/>
  <c r="X7" i="4"/>
  <c r="X6" i="4"/>
  <c r="V21" i="4"/>
  <c r="W17" i="4"/>
  <c r="W20" i="4"/>
  <c r="X14" i="4"/>
  <c r="W9" i="4"/>
  <c r="C11" i="13" s="1"/>
  <c r="W8" i="4"/>
  <c r="C10" i="13" s="1"/>
  <c r="V5" i="4"/>
  <c r="B6" i="13" s="1"/>
  <c r="B8" i="13" s="1"/>
  <c r="W7" i="4"/>
  <c r="C9" i="13" s="1"/>
  <c r="W5" i="4"/>
  <c r="C6" i="13" s="1"/>
  <c r="C8" i="13" s="1"/>
  <c r="V20" i="4"/>
  <c r="V12" i="4"/>
  <c r="B13" i="13" s="1"/>
  <c r="X9" i="4"/>
  <c r="V11" i="4"/>
  <c r="V10" i="4"/>
  <c r="B12" i="13" s="1"/>
  <c r="B44" i="13"/>
  <c r="C45" i="13"/>
  <c r="D5" i="10" a="1"/>
  <c r="D5" i="10" s="1"/>
  <c r="G5" i="10" a="1"/>
  <c r="G5" i="10" s="1"/>
  <c r="D5" i="14" a="1"/>
  <c r="D5" i="14" s="1"/>
  <c r="E5" i="14" a="1"/>
  <c r="E5" i="14" s="1"/>
  <c r="M5" i="14" s="1" a="1"/>
  <c r="M5" i="14" s="1"/>
  <c r="N5" i="14" s="1" a="1"/>
  <c r="N5" i="14" s="1"/>
  <c r="B19" i="13"/>
  <c r="B25" i="13" s="1"/>
  <c r="B20" i="6"/>
  <c r="B26" i="6" s="1"/>
  <c r="F590" i="12"/>
  <c r="B8" i="6"/>
  <c r="B15" i="6" s="1"/>
  <c r="E5" i="10" a="1"/>
  <c r="E5" i="10" s="1"/>
  <c r="H5" i="12" a="1"/>
  <c r="H5" i="12" s="1"/>
  <c r="H590" i="12" s="1"/>
  <c r="B44" i="6"/>
  <c r="B45" i="6" s="1"/>
  <c r="S33" i="4"/>
  <c r="C17" i="1" s="1"/>
  <c r="I83" i="12"/>
  <c r="I179" i="12"/>
  <c r="I107" i="12"/>
  <c r="I202" i="12"/>
  <c r="I190" i="12"/>
  <c r="I203" i="12"/>
  <c r="I215" i="12"/>
  <c r="I191" i="12"/>
  <c r="I167" i="12"/>
  <c r="I143" i="12"/>
  <c r="I131" i="12"/>
  <c r="I119" i="12"/>
  <c r="I95" i="12"/>
  <c r="I71" i="12"/>
  <c r="I59" i="12"/>
  <c r="I47" i="12"/>
  <c r="I35" i="12"/>
  <c r="I23" i="12"/>
  <c r="I166" i="12"/>
  <c r="I130" i="12"/>
  <c r="I178" i="12"/>
  <c r="I155" i="12"/>
  <c r="I214" i="12"/>
  <c r="I21" i="12"/>
  <c r="I224" i="12"/>
  <c r="I212" i="12"/>
  <c r="I200" i="12"/>
  <c r="I188" i="12"/>
  <c r="I176" i="12"/>
  <c r="I164" i="12"/>
  <c r="I152" i="12"/>
  <c r="I140" i="12"/>
  <c r="I128" i="12"/>
  <c r="I116" i="12"/>
  <c r="I104" i="12"/>
  <c r="I92" i="12"/>
  <c r="I80" i="12"/>
  <c r="I68" i="12"/>
  <c r="I56" i="12"/>
  <c r="I44" i="12"/>
  <c r="I32" i="12"/>
  <c r="I20" i="12"/>
  <c r="I69" i="12"/>
  <c r="I211" i="12"/>
  <c r="I199" i="12"/>
  <c r="I187" i="12"/>
  <c r="I175" i="12"/>
  <c r="I163" i="12"/>
  <c r="I151" i="12"/>
  <c r="I115" i="12"/>
  <c r="I103" i="12"/>
  <c r="I91" i="12"/>
  <c r="I79" i="12"/>
  <c r="I67" i="12"/>
  <c r="I55" i="12"/>
  <c r="I43" i="12"/>
  <c r="I31" i="12"/>
  <c r="I19" i="12"/>
  <c r="I223" i="12"/>
  <c r="I174" i="12"/>
  <c r="I138" i="12"/>
  <c r="I102" i="12"/>
  <c r="I90" i="12"/>
  <c r="I78" i="12"/>
  <c r="I66" i="12"/>
  <c r="I30" i="12"/>
  <c r="I18" i="12"/>
  <c r="I221" i="12"/>
  <c r="I209" i="12"/>
  <c r="I197" i="12"/>
  <c r="I185" i="12"/>
  <c r="I173" i="12"/>
  <c r="I161" i="12"/>
  <c r="I149" i="12"/>
  <c r="I137" i="12"/>
  <c r="I125" i="12"/>
  <c r="I113" i="12"/>
  <c r="I101" i="12"/>
  <c r="I89" i="12"/>
  <c r="I77" i="12"/>
  <c r="I65" i="12"/>
  <c r="I53" i="12"/>
  <c r="I41" i="12"/>
  <c r="I29" i="12"/>
  <c r="I17" i="12"/>
  <c r="I201" i="12"/>
  <c r="I220" i="12"/>
  <c r="I208" i="12"/>
  <c r="I196" i="12"/>
  <c r="I184" i="12"/>
  <c r="I172" i="12"/>
  <c r="I160" i="12"/>
  <c r="I148" i="12"/>
  <c r="I136" i="12"/>
  <c r="I124" i="12"/>
  <c r="I112" i="12"/>
  <c r="I100" i="12"/>
  <c r="I88" i="12"/>
  <c r="I76" i="12"/>
  <c r="I64" i="12"/>
  <c r="I52" i="12"/>
  <c r="I40" i="12"/>
  <c r="I28" i="12"/>
  <c r="I16" i="12"/>
  <c r="I154" i="12"/>
  <c r="I142" i="12"/>
  <c r="I118" i="12"/>
  <c r="I106" i="12"/>
  <c r="I94" i="12"/>
  <c r="I82" i="12"/>
  <c r="I70" i="12"/>
  <c r="I58" i="12"/>
  <c r="I46" i="12"/>
  <c r="I34" i="12"/>
  <c r="I22" i="12"/>
  <c r="I213" i="12"/>
  <c r="I177" i="12"/>
  <c r="I153" i="12"/>
  <c r="I129" i="12"/>
  <c r="I105" i="12"/>
  <c r="I81" i="12"/>
  <c r="I45" i="12"/>
  <c r="I127" i="12"/>
  <c r="I222" i="12"/>
  <c r="I186" i="12"/>
  <c r="I150" i="12"/>
  <c r="I42" i="12"/>
  <c r="I219" i="12"/>
  <c r="I207" i="12"/>
  <c r="I195" i="12"/>
  <c r="I183" i="12"/>
  <c r="I171" i="12"/>
  <c r="I159" i="12"/>
  <c r="I147" i="12"/>
  <c r="I135" i="12"/>
  <c r="I123" i="12"/>
  <c r="I111" i="12"/>
  <c r="I99" i="12"/>
  <c r="I87" i="12"/>
  <c r="I75" i="12"/>
  <c r="I63" i="12"/>
  <c r="I51" i="12"/>
  <c r="I39" i="12"/>
  <c r="I27" i="12"/>
  <c r="I15" i="12"/>
  <c r="I189" i="12"/>
  <c r="I165" i="12"/>
  <c r="I141" i="12"/>
  <c r="I117" i="12"/>
  <c r="I93" i="12"/>
  <c r="I33" i="12"/>
  <c r="I139" i="12"/>
  <c r="I210" i="12"/>
  <c r="I198" i="12"/>
  <c r="I162" i="12"/>
  <c r="I54" i="12"/>
  <c r="I218" i="12"/>
  <c r="I206" i="12"/>
  <c r="I194" i="12"/>
  <c r="I182" i="12"/>
  <c r="I170" i="12"/>
  <c r="I158" i="12"/>
  <c r="I146" i="12"/>
  <c r="I134" i="12"/>
  <c r="I122" i="12"/>
  <c r="I110" i="12"/>
  <c r="I98" i="12"/>
  <c r="I86" i="12"/>
  <c r="I74" i="12"/>
  <c r="I62" i="12"/>
  <c r="I50" i="12"/>
  <c r="I38" i="12"/>
  <c r="I26" i="12"/>
  <c r="I14" i="12"/>
  <c r="I114" i="12"/>
  <c r="I217" i="12"/>
  <c r="I205" i="12"/>
  <c r="I193" i="12"/>
  <c r="I181" i="12"/>
  <c r="I169" i="12"/>
  <c r="I157" i="12"/>
  <c r="I145" i="12"/>
  <c r="I133" i="12"/>
  <c r="I121" i="12"/>
  <c r="I109" i="12"/>
  <c r="I97" i="12"/>
  <c r="I85" i="12"/>
  <c r="I73" i="12"/>
  <c r="I61" i="12"/>
  <c r="I49" i="12"/>
  <c r="I37" i="12"/>
  <c r="I25" i="12"/>
  <c r="I13" i="12"/>
  <c r="I57" i="12"/>
  <c r="I126" i="12"/>
  <c r="I216" i="12"/>
  <c r="I204" i="12"/>
  <c r="I192" i="12"/>
  <c r="I180" i="12"/>
  <c r="I168" i="12"/>
  <c r="I156" i="12"/>
  <c r="I144" i="12"/>
  <c r="I132" i="12"/>
  <c r="I120" i="12"/>
  <c r="I108" i="12"/>
  <c r="I96" i="12"/>
  <c r="I84" i="12"/>
  <c r="I72" i="12"/>
  <c r="I60" i="12"/>
  <c r="I48" i="12"/>
  <c r="I36" i="12"/>
  <c r="I24" i="12"/>
  <c r="I12" i="12"/>
  <c r="C19" i="13"/>
  <c r="C25" i="13" s="1"/>
  <c r="C14" i="13" l="1"/>
  <c r="C34" i="13" s="1"/>
  <c r="C35" i="13" s="1"/>
  <c r="C36" i="13" s="1"/>
  <c r="C37" i="13" s="1"/>
  <c r="C38" i="13" s="1"/>
  <c r="B14" i="13"/>
  <c r="B34" i="13" s="1"/>
  <c r="B35" i="13" s="1"/>
  <c r="B36" i="13" s="1"/>
  <c r="M5" i="10" a="1"/>
  <c r="M5" i="10" s="1"/>
  <c r="N5" i="10" s="1" a="1"/>
  <c r="N5" i="10" s="1"/>
  <c r="I11" i="12"/>
  <c r="B46" i="6"/>
  <c r="I10" i="12"/>
  <c r="I7" i="12"/>
  <c r="I9" i="12"/>
  <c r="I8" i="12"/>
  <c r="I6" i="12"/>
  <c r="G590" i="14"/>
  <c r="E590" i="14"/>
  <c r="I5" i="12"/>
  <c r="B35" i="6"/>
  <c r="B36" i="6" s="1"/>
  <c r="B37" i="6" s="1"/>
  <c r="B38" i="6" s="1"/>
  <c r="B39" i="6" s="1"/>
  <c r="B53" i="6" l="1"/>
  <c r="B56" i="6" s="1"/>
  <c r="H5" i="10" s="1" a="1"/>
  <c r="H5" i="10" s="1"/>
  <c r="B52" i="6"/>
  <c r="B55" i="6" s="1"/>
  <c r="F5" i="10" s="1" a="1"/>
  <c r="C49" i="13"/>
  <c r="C54" i="13" s="1"/>
  <c r="C48" i="13"/>
  <c r="C53" i="13" s="1"/>
  <c r="I590" i="12"/>
  <c r="K5" i="10" a="1"/>
  <c r="K5" i="10" s="1"/>
  <c r="L5" i="10" s="1" a="1"/>
  <c r="L5" i="10" s="1"/>
  <c r="K5" i="14" a="1"/>
  <c r="N590" i="14"/>
  <c r="M590" i="14"/>
  <c r="B37" i="13"/>
  <c r="B38" i="13" s="1"/>
  <c r="B49" i="13" l="1"/>
  <c r="B54" i="13" s="1"/>
  <c r="B48" i="13"/>
  <c r="B53" i="13" s="1"/>
  <c r="F5" i="10"/>
  <c r="I5" i="10" s="1" a="1"/>
  <c r="K5" i="14"/>
  <c r="K590" i="14" s="1"/>
  <c r="H5" i="14" a="1"/>
  <c r="H5" i="14" s="1"/>
  <c r="F5" i="14" a="1"/>
  <c r="L5" i="14" l="1" a="1"/>
  <c r="L5" i="14" s="1"/>
  <c r="L590" i="14" s="1"/>
  <c r="I5" i="10"/>
  <c r="U5" i="10" s="1" a="1"/>
  <c r="U5" i="10" s="1"/>
  <c r="F5" i="14"/>
  <c r="I5" i="14" s="1" a="1"/>
  <c r="I5" i="14" l="1"/>
  <c r="U5" i="14" s="1" a="1"/>
  <c r="U5" i="14" s="1"/>
  <c r="I590" i="14" l="1"/>
  <c r="U590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tc={2A06C49E-D73D-4017-A201-BF74BB1BACBA}</author>
  </authors>
  <commentList>
    <comment ref="H4" authorId="0" shapeId="0" xr:uid="{2A06C49E-D73D-4017-A201-BF74BB1BACBA}">
      <text>
        <t>[Kommentartråd]
Din versjon av Excel lar deg lese denne kommentartråden. Eventuelle endringer i den vil imidlertid bli fjernet hvis filen åpnes i en nyere versjon av Excel. Finn ut mer: https://go.microsoft.com/fwlink/?linkid=870924
Kommentar:
    Skal henvise til siste årsmelding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<sst xmlns="http://schemas.openxmlformats.org/spreadsheetml/2006/main" count="4404" uniqueCount="1006">
  <si>
    <t>TILSKUDDSMAL PRIVATE BARNEHAGER  –  §19a Grunntilskudd · §19b Pensjonstilskudd · §19c Eiendomstilskudd  (fra 2027)</t>
  </si>
  <si>
    <t xml:space="preserve">Gule felter = fyll inn. Grønne = beregnes automatisk.  ·  Regelgrunnlag: Ny barnehagelov (lov 2025-06-20-100) og Forskrift https://lovdata.no/dokument/LTI/forskrift/2026-03-23-454 </t>
  </si>
  <si>
    <t>▌ A. BASISINNSTILLINGER</t>
  </si>
  <si>
    <t>Kommunenummer</t>
  </si>
  <si>
    <t>Firesifret kommunenummer</t>
  </si>
  <si>
    <t>Barnehagetype</t>
  </si>
  <si>
    <t>Ordinær barnehage</t>
  </si>
  <si>
    <t xml:space="preserve">Kommuner </t>
  </si>
  <si>
    <t>Tilskuddsår - År N</t>
  </si>
  <si>
    <t>Året tilskuddet gjelder for</t>
  </si>
  <si>
    <t>År N-1</t>
  </si>
  <si>
    <t>BASIL-årsmelding året før tilskuddsår</t>
  </si>
  <si>
    <t>Benyttes for utmåling av tilskudd til de private barnehagene</t>
  </si>
  <si>
    <t>År N-2</t>
  </si>
  <si>
    <t>Vektes 5/12 i selvkost. Året før vektes 7/12.</t>
  </si>
  <si>
    <t>Benyttes for beregning av veid snitt av barnetall i selvkost</t>
  </si>
  <si>
    <t>År N-3</t>
  </si>
  <si>
    <t>AGA-sats</t>
  </si>
  <si>
    <t>Hentes automatisk fra "arbeidsgiveravgift"*</t>
  </si>
  <si>
    <t>NB: noen kommuner har flere soner (gjeldende sats der barnehagen ligger)</t>
  </si>
  <si>
    <t>Administrasjonspåslag</t>
  </si>
  <si>
    <t>4,7 % av grunntilskudd jf. §19a og "forskrift"</t>
  </si>
  <si>
    <t>Prisjustering året etter regnskapsår (deflator)</t>
  </si>
  <si>
    <r>
      <t>Kommuner som fastsetter egne satser, jf. § 1, skal indeksregulere satsgrunnlaget med kommunal deflator</t>
    </r>
    <r>
      <rPr>
        <i/>
        <u/>
        <sz val="11"/>
        <color theme="1"/>
        <rFont val="Calibri"/>
        <family val="2"/>
        <scheme val="minor"/>
      </rPr>
      <t xml:space="preserve"> før kommunen fatter enkeltvedtak om tilskudd etter § 3.</t>
    </r>
    <r>
      <rPr>
        <i/>
        <sz val="11"/>
        <color theme="1"/>
        <rFont val="Calibri"/>
        <family val="2"/>
        <scheme val="minor"/>
      </rPr>
      <t xml:space="preserve"> </t>
    </r>
  </si>
  <si>
    <t>Prisjustering to år etter regnskapsår (deflator)</t>
  </si>
  <si>
    <t xml:space="preserve">Endelig anslag kommer i statsbudsjettet (oktober), bruk f.eks. anslag fra KS frem til det. </t>
  </si>
  <si>
    <t>Foreldrebetaling  (kr/år) makspris</t>
  </si>
  <si>
    <t xml:space="preserve">Sum = månedspris ganger 11. Statsbudsjettet, eventuelt lavere foreldrebetaling fastsatt i lokal forskrift </t>
  </si>
  <si>
    <t xml:space="preserve">https://lovdata.no/LTI/forskrift/2026-03-23-454/§6 </t>
  </si>
  <si>
    <t>Lavere sats enn makspris må vedtas i forskrift jf. §20</t>
  </si>
  <si>
    <t>Kostpenger per barn (kr/år)</t>
  </si>
  <si>
    <t>Kommunalt snitt</t>
  </si>
  <si>
    <t>Sjekk mot regnskapsført</t>
  </si>
  <si>
    <t>▌ B. PENSJONSSATSER §19b – KOMMUNEN VELGER SAT PER BARNEHAGE</t>
  </si>
  <si>
    <t>Pensjonstilskuddet beregnes per barnehage: årsverker × lønn per årsverk × prosentsats × (1+AGA). Kommunen innplasserer hver barnehage på sats A, B eller C basert på pensjonsavtalen. Kilde: Høringsforslag til forskrift §19b, juni 2025. Satser fastsettes endelig i forskrift.</t>
  </si>
  <si>
    <t>Sats</t>
  </si>
  <si>
    <t>Prosent</t>
  </si>
  <si>
    <t>Pensjonstype / vilkår</t>
  </si>
  <si>
    <t>Beskrivelse - se veileder og forarbeider for mer detaljer</t>
  </si>
  <si>
    <t>Sats A</t>
  </si>
  <si>
    <t>Laveste – innskuddspensjon, få eller ingen tilleggsprodukter</t>
  </si>
  <si>
    <t>Barnehager som kun oppfyller minstekravet til pensjonssparing og som ellers har få eller ingen tilleggsprodukter/tilleggsdekninger. Trolig også familiebarnehager og åpne barnehager.</t>
  </si>
  <si>
    <t>Sats B</t>
  </si>
  <si>
    <t>Mellom – høyere innskuddsordning, tariffbunden pensjon med tillegg</t>
  </si>
  <si>
    <t>Relevant for barnehager med innskuddsordninger med en høyere avtalt sparesats med tilleggsprodukter og AFP.</t>
  </si>
  <si>
    <t>Sats C</t>
  </si>
  <si>
    <t>Høyeste – ytelsespensjon, hybrid, AFP og tilleggsprodukter. Representerer «bransjestandard».</t>
  </si>
  <si>
    <t>Flertallet av barnehagene forventes å innplasseres her. Inkluderer barnehager med AFP.</t>
  </si>
  <si>
    <t>▌ C. EIENDOMSTILSKUDD §19c – PER BARN, UVEKTET</t>
  </si>
  <si>
    <t xml:space="preserve">Eiendomstilskuddet beregnes per barn (heltidsekvivalent). Satsen fastsettes nasjonalt - sjekk forskrift for korrekt tall. </t>
  </si>
  <si>
    <t>Eiendomstilskudd – sats per barn (kr)</t>
  </si>
  <si>
    <t>Nasjonal sats. Hentes fra forskriften §13</t>
  </si>
  <si>
    <t>https://lovdata.no/forskrift/2026-03-23-454/§13</t>
  </si>
  <si>
    <t>▌ D. LØNN PER BARNEHAGE §19b – DATAKILDE OG INNHENTING</t>
  </si>
  <si>
    <t xml:space="preserve">Pensjonstilskuddet (§19b) beregnes med barnehagens faktiske lønn per årsverk: Lønnskostnader / antall årsverk.
DATAKILDE: BASIL – Regnskap for private barnehager (separat nedlastning fra BASIL). Last ned 'Regnskapsdata private barnehager' og legg inn i 1.B BASIL-resultatregnskap
INNPLASSERING: Se veiledning for nærmere informasjon om innplassering på sats. </t>
  </si>
  <si>
    <t>▌ E. TILLEGGSTILSKUDD OG EKSTRA GRUNNTILSKUDD – FASTSETTES PER BARNEHAGE</t>
  </si>
  <si>
    <t>Tilleggstilskudd (§19a): Kommunen kan gi tilskudd utover grunntilskuddet. Pliktig der kommunale barnehager ikke oppfyller bemannings-/pedagogkrav, eller ved innføring av nye krav som ikke er i selvkostgrunnlaget. Ekstra grunntilskudd: Pliktig der kommunale barnehager har merutgifter til særlige driftsforutsetninger/behov i barnegruppen som er holdt utenfor selvkost. Begge settes manuelt -  se veileder for mer informasjon.</t>
  </si>
  <si>
    <t>BASIL-RÅDATA  ▸  Lim inn bearbeidet data fra mal for bearbeiding NB: Lim inn som tall</t>
  </si>
  <si>
    <t>Høyeste år i rapporteringen</t>
  </si>
  <si>
    <t>År</t>
  </si>
  <si>
    <t>1A. Kommunenr:</t>
  </si>
  <si>
    <t>1A. Kommune:</t>
  </si>
  <si>
    <t>1A. Bydelsnummer:</t>
  </si>
  <si>
    <t>1A. Bydelsnavn:</t>
  </si>
  <si>
    <t>1A. Fylkesnummer:</t>
  </si>
  <si>
    <t>1A. Fylkesnavn:</t>
  </si>
  <si>
    <t>1B. Barnehage:</t>
  </si>
  <si>
    <t>1B. Organisasjonsnummer:</t>
  </si>
  <si>
    <t>1C. Etablert drift(årstall):</t>
  </si>
  <si>
    <t>1D. Barnehagetype:</t>
  </si>
  <si>
    <t>2A. Barnehagens eier(Private eiere må fylle ut pkt.C):</t>
  </si>
  <si>
    <t>8E. Oppgi antall årsverk barnehagen har pensjonsforpliktelser for:</t>
  </si>
  <si>
    <t>Heltidsplasser
0-2</t>
  </si>
  <si>
    <t>Heltidsplasser
3-6</t>
  </si>
  <si>
    <t>BASIL-RÅDATA  ▸  Lim inn bearbeidet data fra mal for bearbeiding NB! Lim inn som tall</t>
  </si>
  <si>
    <t>Organisasjonsnummer</t>
  </si>
  <si>
    <t>1A. Barnehagenavn:</t>
  </si>
  <si>
    <t>1A. Kommunenummer:</t>
  </si>
  <si>
    <t>1A. Kommunenavn:</t>
  </si>
  <si>
    <t>1C. Barnehagens eier:</t>
  </si>
  <si>
    <t>Kalkulert lønnsfelt</t>
  </si>
  <si>
    <t>ØKONOMIRAPPORT – Funksjon 201  ▸  Lim inn fra KOSTRA. Sett Gruppering i kolonne H.</t>
  </si>
  <si>
    <t>Gyldige Gruppering-verdier: 1. Lønn, 9. Pensjon, 91. AGA, 2. Varer og tjenester, 3. Mva, 5. Sykelønnsrefusjon, 6. Mva-kompensasjon, Andre refusjoner, Foreldrebetaling, Tilskudd private, Barnehagemyndighet, Annet</t>
  </si>
  <si>
    <t>Brukes i selvkost (ark 4.)</t>
  </si>
  <si>
    <t>Brukes i korreksjonsark 4X</t>
  </si>
  <si>
    <t>Kun synlinggjøring</t>
  </si>
  <si>
    <t>Ansvar</t>
  </si>
  <si>
    <t>Ansvar (T)</t>
  </si>
  <si>
    <t>Tjeneste</t>
  </si>
  <si>
    <t>Tjeneste (T)</t>
  </si>
  <si>
    <t>Konto</t>
  </si>
  <si>
    <t>Konto (T)</t>
  </si>
  <si>
    <t>Prosjektnummer</t>
  </si>
  <si>
    <t>Prosjektbeskrivelse/objektnavn e.l.</t>
  </si>
  <si>
    <t>Regnskap</t>
  </si>
  <si>
    <t>Korreksjon til regnskapet som skal inngå i beregning av grunntilskudd (Kan både være pluss og minus positivt tall = legges til selvkost, negativt tall = fratrekk på selvkost, hele kr.)</t>
  </si>
  <si>
    <t>Gruppering (kan endres i fanen "Metadata")</t>
  </si>
  <si>
    <t>Korreksjon særskilte driftsforutsetninger (manuell inntasting med utgangspunkt i konkret vurdering) - skal være samme beløp som i kolonne H, men med motsatt fortegn)</t>
  </si>
  <si>
    <t>Korreksjon særlige behov i barnegruppa</t>
  </si>
  <si>
    <t>Korreksjon Kommunale satsinger jfr. forskrift § 8</t>
  </si>
  <si>
    <t>Begrunnelse for korreksjon</t>
  </si>
  <si>
    <t>Gruppering 201*</t>
  </si>
  <si>
    <t>Korrigert beløp som brukes i beregningen</t>
  </si>
  <si>
    <t>Gruppering*</t>
  </si>
  <si>
    <t>Korreksjoner særskilte driftsforutsetninger</t>
  </si>
  <si>
    <t>Korreksjoner særskilte behov i barnegruppa</t>
  </si>
  <si>
    <t>Synliggjøring korreksjon kommunale satsinger</t>
  </si>
  <si>
    <t>2000</t>
  </si>
  <si>
    <t>Lærlinger</t>
  </si>
  <si>
    <t>2010</t>
  </si>
  <si>
    <t>Barnehage</t>
  </si>
  <si>
    <t>10100</t>
  </si>
  <si>
    <t>Fast lønn</t>
  </si>
  <si>
    <t>1. Lønn</t>
  </si>
  <si>
    <t>10400</t>
  </si>
  <si>
    <t>Overtid</t>
  </si>
  <si>
    <t>9. Pensjon</t>
  </si>
  <si>
    <t>10500</t>
  </si>
  <si>
    <t>Annen lønn og trekkpliktig godtgjørelse</t>
  </si>
  <si>
    <t>91. Arbeidsgiveravgift</t>
  </si>
  <si>
    <t>10901</t>
  </si>
  <si>
    <t>Arbeidsgivers andel KLP</t>
  </si>
  <si>
    <t xml:space="preserve">2. Varer og tjenester </t>
  </si>
  <si>
    <t>10903</t>
  </si>
  <si>
    <t>Gruppeliv/ulykkesforsikring oppgavepliktig (§11)</t>
  </si>
  <si>
    <t>3. Mva</t>
  </si>
  <si>
    <t>10990</t>
  </si>
  <si>
    <t>Arbeidsgiveravgift</t>
  </si>
  <si>
    <t>5. Sykelønnsrefusjon</t>
  </si>
  <si>
    <t>11851</t>
  </si>
  <si>
    <t>Forsikringer ansatte</t>
  </si>
  <si>
    <t>6. Mva-kompensasjon</t>
  </si>
  <si>
    <t>16200</t>
  </si>
  <si>
    <t>Annet salg</t>
  </si>
  <si>
    <t>7. Matpenger (innbetalte kostpenger)</t>
  </si>
  <si>
    <t>17300</t>
  </si>
  <si>
    <t>Refusjon fra fylkeskommuner</t>
  </si>
  <si>
    <t>Andre tilskudd og refusjoner</t>
  </si>
  <si>
    <t>Kommunale fellesutgifter</t>
  </si>
  <si>
    <t>10200</t>
  </si>
  <si>
    <t>Lønn til vikarer</t>
  </si>
  <si>
    <t>Foreldrebetaling</t>
  </si>
  <si>
    <t>10501</t>
  </si>
  <si>
    <t>Lønn tillitsvalgte</t>
  </si>
  <si>
    <t>Internt salg/matsalg</t>
  </si>
  <si>
    <t>Barnehagemyndighet</t>
  </si>
  <si>
    <t>Feilføring</t>
  </si>
  <si>
    <t>11200</t>
  </si>
  <si>
    <t>Samlepost for annet forbruksmateriell, varer og tjenester</t>
  </si>
  <si>
    <t>Tap på krav</t>
  </si>
  <si>
    <t>Kapitalkostnader, renter og avskrivning bygg</t>
  </si>
  <si>
    <t>17100</t>
  </si>
  <si>
    <t>Sykelønnsrefusjon</t>
  </si>
  <si>
    <t>Tilskudd private</t>
  </si>
  <si>
    <t>3040</t>
  </si>
  <si>
    <t>Ungdomsklubber</t>
  </si>
  <si>
    <t>11150</t>
  </si>
  <si>
    <t>Matvarer</t>
  </si>
  <si>
    <t>Annet</t>
  </si>
  <si>
    <t>14290</t>
  </si>
  <si>
    <t>Merverdiavgift som gir rett til merverdiavgiftskompensasjon</t>
  </si>
  <si>
    <t>Familiebarnehage</t>
  </si>
  <si>
    <t>17290</t>
  </si>
  <si>
    <t>Kompensasjon Mva. driftsregnskapet</t>
  </si>
  <si>
    <t>4210</t>
  </si>
  <si>
    <t>Vedlikehold av bygg</t>
  </si>
  <si>
    <t>11950</t>
  </si>
  <si>
    <t>Avgifter, gebyrer, lisenser o.l.</t>
  </si>
  <si>
    <t>4220</t>
  </si>
  <si>
    <t>Forvaltning grunn og leiekontr.</t>
  </si>
  <si>
    <t>11900</t>
  </si>
  <si>
    <t>Leie av lokaler</t>
  </si>
  <si>
    <t>6300</t>
  </si>
  <si>
    <t>Oppvekst STAB</t>
  </si>
  <si>
    <t>Sum korrigert med (både positive og negativt)</t>
  </si>
  <si>
    <t>Ikke gruppert</t>
  </si>
  <si>
    <t>10502</t>
  </si>
  <si>
    <t>Motkonto skattepliktig fordel</t>
  </si>
  <si>
    <t>Matpenger per heltidsplass</t>
  </si>
  <si>
    <t>*ved behov for flere egne grupperinger eller andre endringer- gjør endringer i arkfanen "metadata"</t>
  </si>
  <si>
    <t>11000</t>
  </si>
  <si>
    <t>Kontormateriell</t>
  </si>
  <si>
    <t>11300</t>
  </si>
  <si>
    <t>Post, bank, telefon, internett/bredbånd</t>
  </si>
  <si>
    <t>11700</t>
  </si>
  <si>
    <t>Transport og reise</t>
  </si>
  <si>
    <t>11850</t>
  </si>
  <si>
    <t>Forsikringer, vakthold og sikring</t>
  </si>
  <si>
    <t>17700</t>
  </si>
  <si>
    <t>Refusjon fra andre</t>
  </si>
  <si>
    <t>6400</t>
  </si>
  <si>
    <t>Barnehager administrasjon</t>
  </si>
  <si>
    <t>10300</t>
  </si>
  <si>
    <t>Lønn til ekstrahjelp</t>
  </si>
  <si>
    <t>11050</t>
  </si>
  <si>
    <t>Undervisningsmateriell</t>
  </si>
  <si>
    <t>11500</t>
  </si>
  <si>
    <t>Opplæring og kurs</t>
  </si>
  <si>
    <t>13500</t>
  </si>
  <si>
    <t>Kjøp fra kommuner</t>
  </si>
  <si>
    <t>13700</t>
  </si>
  <si>
    <t>Kjøp fra andre</t>
  </si>
  <si>
    <t>15001</t>
  </si>
  <si>
    <t>Forsinkelsesrenter</t>
  </si>
  <si>
    <t>15500</t>
  </si>
  <si>
    <t>Avsetning til bundne fond</t>
  </si>
  <si>
    <t>17000</t>
  </si>
  <si>
    <t>Refusjon fra staten</t>
  </si>
  <si>
    <t>19500</t>
  </si>
  <si>
    <t>Bruk av bundne fond</t>
  </si>
  <si>
    <t>6401</t>
  </si>
  <si>
    <t>Siritun barnehage</t>
  </si>
  <si>
    <t>11007</t>
  </si>
  <si>
    <t>Fordelte kostnader</t>
  </si>
  <si>
    <t>11051</t>
  </si>
  <si>
    <t>Bøker til undervisning</t>
  </si>
  <si>
    <t>11100</t>
  </si>
  <si>
    <t>Medisinsk forbruksmateriell</t>
  </si>
  <si>
    <t>11151</t>
  </si>
  <si>
    <t>Mat institusjon(fradrag mva)</t>
  </si>
  <si>
    <t>11501</t>
  </si>
  <si>
    <t>Annen opplæring og kurs</t>
  </si>
  <si>
    <t>12000</t>
  </si>
  <si>
    <t>Kjøp og finansiell leasing av driftsmidler</t>
  </si>
  <si>
    <t>12700</t>
  </si>
  <si>
    <t>Andre tjenester</t>
  </si>
  <si>
    <t>14701</t>
  </si>
  <si>
    <t>Avskrivning av tap på fordringer</t>
  </si>
  <si>
    <t>16000</t>
  </si>
  <si>
    <t>Brukerbetalinger</t>
  </si>
  <si>
    <t>17101</t>
  </si>
  <si>
    <t>Fødselspengerefusjon</t>
  </si>
  <si>
    <t>18901</t>
  </si>
  <si>
    <t>Tilbakeført tap på fordringer</t>
  </si>
  <si>
    <t>6402</t>
  </si>
  <si>
    <t>Kragerø barnehage</t>
  </si>
  <si>
    <t>11600</t>
  </si>
  <si>
    <t>Utgifter og godtgj. for reise, diett, bil mv. oppgavepliktig</t>
  </si>
  <si>
    <t>12001</t>
  </si>
  <si>
    <t>Spesialutstyr IKT</t>
  </si>
  <si>
    <t>6403</t>
  </si>
  <si>
    <t>Sannidal barnehage</t>
  </si>
  <si>
    <t>12200</t>
  </si>
  <si>
    <t>Leie (operasjonell leasing) av driftsmidler</t>
  </si>
  <si>
    <t>6404</t>
  </si>
  <si>
    <t>Levangsheia oppvekstsenter barnehage</t>
  </si>
  <si>
    <t>10204</t>
  </si>
  <si>
    <t>Helligdagsgodtgjørelse vikarer</t>
  </si>
  <si>
    <t>10902</t>
  </si>
  <si>
    <t>Arbeidsgivers andel SPK</t>
  </si>
  <si>
    <t>13300</t>
  </si>
  <si>
    <t>Kjøp fra fylkeskommuner</t>
  </si>
  <si>
    <t>6405</t>
  </si>
  <si>
    <t>Hellekirken barnehage</t>
  </si>
  <si>
    <t>12300</t>
  </si>
  <si>
    <t>Vedlikehold, påkostning nybygg og nyanlegg</t>
  </si>
  <si>
    <t>12500</t>
  </si>
  <si>
    <t>Materialer til vedlikehold, påkostning, nybygg og nyanlegg</t>
  </si>
  <si>
    <t>6406</t>
  </si>
  <si>
    <t>Rømerverven barnehage</t>
  </si>
  <si>
    <t>12100</t>
  </si>
  <si>
    <t>Kjøp og leie av transportmidler</t>
  </si>
  <si>
    <t>12400</t>
  </si>
  <si>
    <t>Serviceavtaler, reparasjoner og vaktmestertjenester</t>
  </si>
  <si>
    <t>12600</t>
  </si>
  <si>
    <t>Renhold og vaskeritjenester</t>
  </si>
  <si>
    <t>16500</t>
  </si>
  <si>
    <t>Annet merverdiavgiftspliktig salg av varer og tjenester</t>
  </si>
  <si>
    <t>6409</t>
  </si>
  <si>
    <t>Spesialped.tiltak barnehager</t>
  </si>
  <si>
    <t>6410</t>
  </si>
  <si>
    <t>Private barnehager</t>
  </si>
  <si>
    <t>17500</t>
  </si>
  <si>
    <t>Refusjon fra kommuner</t>
  </si>
  <si>
    <t>6411</t>
  </si>
  <si>
    <t>Trekanten barnehage</t>
  </si>
  <si>
    <t>11800</t>
  </si>
  <si>
    <t>Strøm</t>
  </si>
  <si>
    <t>6412</t>
  </si>
  <si>
    <t>Årø barnehage</t>
  </si>
  <si>
    <t>11140</t>
  </si>
  <si>
    <t>Medikamenter</t>
  </si>
  <si>
    <t>6600</t>
  </si>
  <si>
    <t>Skole administrasjon</t>
  </si>
  <si>
    <t>6603</t>
  </si>
  <si>
    <t>Levangsheia oppvekstsenter skole</t>
  </si>
  <si>
    <t>6604</t>
  </si>
  <si>
    <t>Sannidal skole</t>
  </si>
  <si>
    <t>6611</t>
  </si>
  <si>
    <t>Helle skole</t>
  </si>
  <si>
    <t>6615</t>
  </si>
  <si>
    <t>PPT</t>
  </si>
  <si>
    <t>9002</t>
  </si>
  <si>
    <t>AVSKRIVNINGER/Kalkulerte sykepenger og refusjon</t>
  </si>
  <si>
    <t>15900</t>
  </si>
  <si>
    <t>Avskrivninger</t>
  </si>
  <si>
    <t>ØKONOMIRAPPORT – Funksjon 221  ▸  Lim inn fra regnskap. Sett Gruppering i kolonne H.</t>
  </si>
  <si>
    <t>Summeringstabeller</t>
  </si>
  <si>
    <t>Gruppering 211*</t>
  </si>
  <si>
    <t>Barnehagelokaler og skyss</t>
  </si>
  <si>
    <t>Helligdagsgodtgjørelse fastlønn</t>
  </si>
  <si>
    <t>Fordelte kostnader (internfakt)</t>
  </si>
  <si>
    <t>Utleie av boliger og lokaler mv. og festeavgifter</t>
  </si>
  <si>
    <t>Korreksjoner</t>
  </si>
  <si>
    <t>Renhold</t>
  </si>
  <si>
    <t>Lønn renhold</t>
  </si>
  <si>
    <t>Lønn  vikar renhold</t>
  </si>
  <si>
    <t>4. SELVKOST OG SATSBEREGNING – §19a Grunntilskudd</t>
  </si>
  <si>
    <t>Kommunens netto driftsutgifter per heltidsplass. Barnetall (kommunale) beregnes direkte fra BASIL via SUMPRODUCT.</t>
  </si>
  <si>
    <t>Post</t>
  </si>
  <si>
    <t>Beløp (kr)</t>
  </si>
  <si>
    <t>Sats / art</t>
  </si>
  <si>
    <t>Kommentar</t>
  </si>
  <si>
    <t>A. Funksjon 201 – Administrasjon og drift</t>
  </si>
  <si>
    <t>Lønn (ekskl. pensjon)</t>
  </si>
  <si>
    <t>000-089</t>
  </si>
  <si>
    <t>Må henge sammen med tabell i økonomirapport</t>
  </si>
  <si>
    <t>Regnskapsført pensjon</t>
  </si>
  <si>
    <t>090</t>
  </si>
  <si>
    <t>Trekkes ut</t>
  </si>
  <si>
    <t>099</t>
  </si>
  <si>
    <t>− Pensjon inkl. AGA</t>
  </si>
  <si>
    <t>Varer og tjenester</t>
  </si>
  <si>
    <t>100-290</t>
  </si>
  <si>
    <t>Merverdiavgift</t>
  </si>
  <si>
    <t>429</t>
  </si>
  <si>
    <t>− Sykelønnsref.</t>
  </si>
  <si>
    <t>710</t>
  </si>
  <si>
    <t>− MVA-kompensasjon</t>
  </si>
  <si>
    <t>729</t>
  </si>
  <si>
    <t>− Andre tilskudd og refusjoner</t>
  </si>
  <si>
    <t>690</t>
  </si>
  <si>
    <t>SUM 201 eks pensjon</t>
  </si>
  <si>
    <t>B. Funksjon 221 – Barnehagelokaler</t>
  </si>
  <si>
    <t>− Sykelønnsrefusjoner</t>
  </si>
  <si>
    <t>− Kapitaldel innleide</t>
  </si>
  <si>
    <t>190</t>
  </si>
  <si>
    <t>Manuell korreksjon</t>
  </si>
  <si>
    <t>SUM 221</t>
  </si>
  <si>
    <t>C. Evt. korreksjoner fra fellesfunksjoner ol. som ikke er ført på 201 og 221 men som vedrører barnehagetilskuddet</t>
  </si>
  <si>
    <t>+ IKT felles</t>
  </si>
  <si>
    <t>+ Opplæring felles</t>
  </si>
  <si>
    <t>+ Forsikring felles</t>
  </si>
  <si>
    <t>+ Andre felles</t>
  </si>
  <si>
    <t>− Refusjoner fra NAV</t>
  </si>
  <si>
    <t>Sum korreksjoner</t>
  </si>
  <si>
    <t>Sum direkte driftsutgifter</t>
  </si>
  <si>
    <t>+ Administrasjonspåslag</t>
  </si>
  <si>
    <t>SUM driftsutgifter</t>
  </si>
  <si>
    <t>Prisjustering av driftsutgifter til år 1</t>
  </si>
  <si>
    <t>Hentes fra 0. Oppsett</t>
  </si>
  <si>
    <t>Prisjustering av driftsutgifter til år 2</t>
  </si>
  <si>
    <t>Hentes fra 0. Oppsett- se veilederen for behandling i høring og vedtak</t>
  </si>
  <si>
    <t>E. Barnetall kommunale barnehager – direkte fra BASIL</t>
  </si>
  <si>
    <t>Heltidsplasser 0-2 år (kommunale bhg)</t>
  </si>
  <si>
    <t>BASIL-årsmelding N-2, vektes 5/12 og N-3, vektes 7/12 i selvkost</t>
  </si>
  <si>
    <t>Heltidsplasser 3-6 år (kommunale bhg)</t>
  </si>
  <si>
    <t>Vektet total (1.8×0-2 + 1×3-6)</t>
  </si>
  <si>
    <t>Andel 0-2 år</t>
  </si>
  <si>
    <t>Andel 3-6 år</t>
  </si>
  <si>
    <t>F. Foreldrebetaling og satsberegning</t>
  </si>
  <si>
    <t>Foreldrebetaling totalt 0-2</t>
  </si>
  <si>
    <t>Foreldrebetaling totalt 3-6</t>
  </si>
  <si>
    <t>Kostpenger (regnskapsført og deflatert)</t>
  </si>
  <si>
    <t xml:space="preserve">Kostnadsandel 0-2 </t>
  </si>
  <si>
    <t xml:space="preserve">Kostnadsandel 3-6 </t>
  </si>
  <si>
    <t>★  SATS §19a grunntilskudd per heltidsplass – 0–2 år (kr)</t>
  </si>
  <si>
    <t>★  SATS §19a grunntilskudd per heltidsplass – 3–6 år (kr)</t>
  </si>
  <si>
    <t>4. SELVKOST OG SATSBEREGNING – §19a Korreksjoner</t>
  </si>
  <si>
    <t>Beløp (kr) særskilte driftsforutsetninger</t>
  </si>
  <si>
    <t>Beløp (kr) særskilte behov i barnegruppen</t>
  </si>
  <si>
    <t>− Andre refusjoner</t>
  </si>
  <si>
    <t>1.lønn</t>
  </si>
  <si>
    <t>Manuell</t>
  </si>
  <si>
    <t>− Ref. NAV</t>
  </si>
  <si>
    <t>− Andre ref.</t>
  </si>
  <si>
    <t>E. Barnetall kommunale barnehager – del av "andreledd"- hentes manuelt</t>
  </si>
  <si>
    <t>Manuell inntasting</t>
  </si>
  <si>
    <t>F. Korreksjoner til satsberegning</t>
  </si>
  <si>
    <t>Kostnadsandel 0-2 (etter deflator)</t>
  </si>
  <si>
    <t>Kostnadsandel 3-6 (etter deflator)</t>
  </si>
  <si>
    <t>Per barn</t>
  </si>
  <si>
    <t>★  Korreksjon særskilt per heltidsplass – 0–2 år (kr)</t>
  </si>
  <si>
    <t>★  Korrektsjon særskilt per heltidsplass – 3–6 år (kr)</t>
  </si>
  <si>
    <t>▌ SEKSJON 2 – UTBETALINGSMODUL  §19a Grunntilskudd · §19b Pensjon · §19c Eiendom</t>
  </si>
  <si>
    <t>Grunntilskudd (§19a) = heltidsekvivalenter × sats (fra selvkost ark 4).  Pensjon (§19b) = årsverke × lønn/å (kol L, fyll inn fra BASIL regnskap) × pensjonssats A/B/C × (1+AGA).  Eiendom (§19c) = antall heltidsekvivalenter × sats.  Ekstra grunntilskudd (kol N) og tilleggstilskudd (kol O) fastsettes per barnehage.</t>
  </si>
  <si>
    <t>IDENTIFIKASJON</t>
  </si>
  <si>
    <t>§19b PENSJONSTILSKUDD</t>
  </si>
  <si>
    <t>Årstall resultatregnskap</t>
  </si>
  <si>
    <t>Henter nyeste årstall fra resultatregnskap</t>
  </si>
  <si>
    <t>Nr</t>
  </si>
  <si>
    <t>Barnehagenavn</t>
  </si>
  <si>
    <t>Org.nr</t>
  </si>
  <si>
    <t>Historiske forpliktelser?</t>
  </si>
  <si>
    <t>Pensjonssats
(A/B/C)
← velg</t>
  </si>
  <si>
    <t>Pensjonssats %</t>
  </si>
  <si>
    <t>Årsverk
(seksj. 1)</t>
  </si>
  <si>
    <t>Samlet gjennomsnittslønn per årsverk med pensjonsforpliktelse i barnehagen (kr)
← fra BASIL
regnskap-  deflatorjustert</t>
  </si>
  <si>
    <t xml:space="preserve">Pensjonssats per årsverk §19b Inkl AGA </t>
  </si>
  <si>
    <t>C</t>
  </si>
  <si>
    <t>B</t>
  </si>
  <si>
    <t>A</t>
  </si>
  <si>
    <t>▌ SEKSJON 2 – BUDSJETT- OG FORSKUDDSMODUL  §19a Grunntilskudd · §19b Pensjon · §19c Eiendom</t>
  </si>
  <si>
    <t>Grunntilskudd (§19a) = heltidsplasser × sats (fra selvkost ark 4).  Pensjon (§19b) = årsverk × lønn/å (kol L, fyll inn fra BASIL regnskap) × pensjonssats A/B/C og AGA).  Eiendom (§19c) = antall heltidsplasser× sats.  Ekstra grunntilskudd (kol N) og tilleggstilskudd (kol O) fastsettes per barnehage.</t>
  </si>
  <si>
    <t>§19a GRUNNTILSKUDD - inkludert kommunal deflator</t>
  </si>
  <si>
    <t>§19c EIENDOM</t>
  </si>
  <si>
    <t>EKSTRA
GRUNNT.</t>
  </si>
  <si>
    <t>EKSTRA
GRUNNT.2</t>
  </si>
  <si>
    <t>EKSTRA
GRUNNT.3</t>
  </si>
  <si>
    <t>EKSTRA
GRUNNT.4</t>
  </si>
  <si>
    <t>TILLEGGS-
TILSKUDD</t>
  </si>
  <si>
    <t>SUM HELÅR</t>
  </si>
  <si>
    <t>Heltidsplasser
0-2
(seksj. 1)</t>
  </si>
  <si>
    <t>Sats 0-2
(kr/heltidsplass)</t>
  </si>
  <si>
    <t>Sats 3-6
(kr/heltidsplass)</t>
  </si>
  <si>
    <t>Sum §19a
grunntilskudd</t>
  </si>
  <si>
    <t>Årsverk fra årsmelding to år før tilskuddsåret</t>
  </si>
  <si>
    <t xml:space="preserve">Pensjonssats per årsverk
§19b
</t>
  </si>
  <si>
    <t>Pensjonstilskudd</t>
  </si>
  <si>
    <t>Barn
(heltidsplasser)</t>
  </si>
  <si>
    <t>Eiendoms-
tilskudd §19c
(barn×sats)</t>
  </si>
  <si>
    <t>Ekstra
grunntilsk.
(manuell)</t>
  </si>
  <si>
    <t>Tilleggs-
tilskudd
(manuell)</t>
  </si>
  <si>
    <t>Sum
helår</t>
  </si>
  <si>
    <r>
      <t>▌ SEKSJON 2 – UTBETALINGSMODUL  §19a Grunntilskudd · §19b Pensjon · §19c Eiendom</t>
    </r>
    <r>
      <rPr>
        <b/>
        <sz val="11"/>
        <color rgb="FFFF0000"/>
        <rFont val="Calibri"/>
        <family val="2"/>
      </rPr>
      <t xml:space="preserve"> Årsmelding fra året før tilskuddsåret må ligge inne i BASIL-rådata før denne kan brukes</t>
    </r>
    <r>
      <rPr>
        <b/>
        <sz val="11"/>
        <color rgb="FFFFFFFF"/>
        <rFont val="Calibri"/>
        <family val="2"/>
      </rPr>
      <t xml:space="preserve"> (foreligger vanligvis jan/feb i tilskuddsåret)</t>
    </r>
  </si>
  <si>
    <t>Grunntilskudd (§19a) = heltidsplasser× sats (fra selvkost ark 4).  Pensjon (§19b) = årsverk × lønn/å (kol L, fyll inn fra BASIL regnskap) × pensjonssats A/B/C og AGA).  Eiendom (§19c) = antall heltidsplasser× sats.  Ekstra grunntilskudd (kol N) og tilleggstilskudd (kol O) fastsettes per barnehage.</t>
  </si>
  <si>
    <t>Kommunen må manuelt legge til og benevne her</t>
  </si>
  <si>
    <t>Årsverk fra siste år før tilskuddsåret</t>
  </si>
  <si>
    <t>Dato</t>
  </si>
  <si>
    <t>Endring</t>
  </si>
  <si>
    <t>Virksomhetsnr.</t>
  </si>
  <si>
    <t>Navn</t>
  </si>
  <si>
    <t>Forpliktelser</t>
  </si>
  <si>
    <t>Aglo barnehage Eventyrhuset AS</t>
  </si>
  <si>
    <t>Historiske forpliktelser</t>
  </si>
  <si>
    <t>Aglo barnehage Sentrum AS</t>
  </si>
  <si>
    <t>Andungen barnehage 1. Sa</t>
  </si>
  <si>
    <t>Askeladden barnehage</t>
  </si>
  <si>
    <t>Barnehagen Himmelblå</t>
  </si>
  <si>
    <t>BARNEHAGEN I BRYNE KYRKJE</t>
  </si>
  <si>
    <t>Bekkelaget Kirkes barnehage</t>
  </si>
  <si>
    <t>Berg Barnehage SA</t>
  </si>
  <si>
    <t>Bergerkollektivet barnehage</t>
  </si>
  <si>
    <t>BETANIEN BARNEHAGE</t>
  </si>
  <si>
    <t>Betanien barnehage AS</t>
  </si>
  <si>
    <t>Bjørset barnehage AS</t>
  </si>
  <si>
    <t>BJØRKETUN BARNEHAGE</t>
  </si>
  <si>
    <t>Blå Kors barnehage Øvrebø AS</t>
  </si>
  <si>
    <t>BMB Barnehage AS</t>
  </si>
  <si>
    <t>BOGAFJELL ÅPNE BARNEHAGE</t>
  </si>
  <si>
    <t>Byggeklossen Open barnehage</t>
  </si>
  <si>
    <t>BØLER MENIGHETS BARNEHAGE</t>
  </si>
  <si>
    <t>Bøler åpen barnehage</t>
  </si>
  <si>
    <t>Den Tysk-Norske Barnehagen i Oslo AS</t>
  </si>
  <si>
    <t>Diakonhjemmet Barnehage Borgenveien AS</t>
  </si>
  <si>
    <t>Eikely Barnehage as</t>
  </si>
  <si>
    <t>Engan Gårdsbarnehage AS</t>
  </si>
  <si>
    <t>ENGELSRUD BARNEHAGE</t>
  </si>
  <si>
    <t>Eplehagen Barnehage (Eidanger Barnehage as)</t>
  </si>
  <si>
    <t>Fagerborg menighetsbarnehage</t>
  </si>
  <si>
    <t>Festningsgata menighets-barnehage</t>
  </si>
  <si>
    <t>Fevik barnehage</t>
  </si>
  <si>
    <t>Fitjar Soknerådsbarnehage Stifting</t>
  </si>
  <si>
    <t>Fjelltun barnehage AS</t>
  </si>
  <si>
    <t>Fossekallen Barnehage Sti</t>
  </si>
  <si>
    <t>Fredly Barnehage AS</t>
  </si>
  <si>
    <t>FRIDALEN MENIGHETS ÅPNE BARNEHAGE</t>
  </si>
  <si>
    <t>Grefsen Kirkes barnehage</t>
  </si>
  <si>
    <t>Hagen barnehage SA</t>
  </si>
  <si>
    <t>Hasle Barnehage AS</t>
  </si>
  <si>
    <t>Haugar barnehage</t>
  </si>
  <si>
    <t>Helgerud Menighets barnehage</t>
  </si>
  <si>
    <t>Helse Bergen Hf Hunstad barnehage</t>
  </si>
  <si>
    <t>Helse Bergen Hf Ravnebjerget barnehage</t>
  </si>
  <si>
    <t>Helse Bergen Hf Vinterdalen barnehage</t>
  </si>
  <si>
    <t>Helse Bergen Hf Vognstolen barnehage</t>
  </si>
  <si>
    <t>Hem barnehage</t>
  </si>
  <si>
    <t>Hofmoen barnehage</t>
  </si>
  <si>
    <t>HOLMENTOPPEN BARNEHAGE</t>
  </si>
  <si>
    <t>Hvitsten Naturbarnehage SA</t>
  </si>
  <si>
    <t>Ihle Barnehage</t>
  </si>
  <si>
    <t>Imi barnehage</t>
  </si>
  <si>
    <t>JESSHEIM ÅPEN BARNEHAGE</t>
  </si>
  <si>
    <t>Jondalen barnehage</t>
  </si>
  <si>
    <t>Kirkestallen barnehage</t>
  </si>
  <si>
    <t>Kirketunet barnehage</t>
  </si>
  <si>
    <t>Kirketunet barnehage AS</t>
  </si>
  <si>
    <t>Klingen naturbarnehage SA</t>
  </si>
  <si>
    <t>KLYVE ÅPEN BARNEHAGE</t>
  </si>
  <si>
    <t>Knatten barnehage</t>
  </si>
  <si>
    <t>Knøttene åpen barnehage</t>
  </si>
  <si>
    <t>Lekestua barnehage</t>
  </si>
  <si>
    <t>Lillefot barnehage</t>
  </si>
  <si>
    <t>LITEN OG STOR ÅPEN BARNEHAGE</t>
  </si>
  <si>
    <t>Ljan Kirkes barnehage</t>
  </si>
  <si>
    <t>Lommedalen Menighets barnehage</t>
  </si>
  <si>
    <t>Lovisenberg Diakonale barnehage AS</t>
  </si>
  <si>
    <t>Mandal Sanitetsforenings barnehage</t>
  </si>
  <si>
    <t>MARIAKIRKEN ÅPEN BARNEHAGE</t>
  </si>
  <si>
    <t>Martina Hansens Hospital</t>
  </si>
  <si>
    <t>Maurtua Barnehage Bømlo SA</t>
  </si>
  <si>
    <t>Misjonshusets Barnehage</t>
  </si>
  <si>
    <t>Mølleplassen Spesialbarnehage</t>
  </si>
  <si>
    <t>Myre Bedriftsbarnehage AS</t>
  </si>
  <si>
    <t>Nedre Stabæk barnehage AS</t>
  </si>
  <si>
    <t>Nesttun Indremisjons barnehage</t>
  </si>
  <si>
    <t>Nidelven åpen barnehage</t>
  </si>
  <si>
    <t>NOA ÅPEN BARNEHAGE</t>
  </si>
  <si>
    <t>Noahs Ark barnehage AS</t>
  </si>
  <si>
    <t>NOAS ARK OPEN BARNEHAGE</t>
  </si>
  <si>
    <t>Nordberg menighetsbarnehage</t>
  </si>
  <si>
    <t>Nordstrand Kirkes barnehage</t>
  </si>
  <si>
    <t>AS Norrøna barnehage</t>
  </si>
  <si>
    <t>NYKIRKEN ÅPEN BARNEHAGE</t>
  </si>
  <si>
    <t>NØTTELITEN BARNEHAGE</t>
  </si>
  <si>
    <t>OLSVIK MENIGHETS ÅPEN BARNEHAGE</t>
  </si>
  <si>
    <t>Osøyro Open barnehage</t>
  </si>
  <si>
    <t>PETRINE BARNEHAGE</t>
  </si>
  <si>
    <t>Preg barnehager Botne as</t>
  </si>
  <si>
    <t>Rishaven menighetsbarnehage AS</t>
  </si>
  <si>
    <t>Rosenhagen Steinerbarnehage</t>
  </si>
  <si>
    <t>Røa menighetsbarnehage</t>
  </si>
  <si>
    <t>Sakkeus Åpen barnehage</t>
  </si>
  <si>
    <t>SCHAFTELØKKEN MENIGHETS BARNEHAGE</t>
  </si>
  <si>
    <t>Semsløkka barnehage</t>
  </si>
  <si>
    <t>Skjoldtun barnehage</t>
  </si>
  <si>
    <t>Skogstjerna Natur og menighetsbarnehage</t>
  </si>
  <si>
    <t>Solborg barnehage</t>
  </si>
  <si>
    <t>Sole Skog Barnehage AS</t>
  </si>
  <si>
    <t>Solvang barnehage SA</t>
  </si>
  <si>
    <t>Solvang barnehage Førde AS</t>
  </si>
  <si>
    <t>Solvangkirkens barnehage</t>
  </si>
  <si>
    <t>Starefossen barnehage</t>
  </si>
  <si>
    <t>Stiftelsen Gullhaugen steinerbarnehage</t>
  </si>
  <si>
    <t>Stiftelsen KF Ansattes Barnehage</t>
  </si>
  <si>
    <t>Stiftelsen Norby Gård barnehage</t>
  </si>
  <si>
    <t>Stiftelsen Sesam</t>
  </si>
  <si>
    <t>Stjernen Åpen barnehage</t>
  </si>
  <si>
    <t>Stiftelsen Håholen barnehage</t>
  </si>
  <si>
    <t>Stiftelsen Ullevålsletta barnehage</t>
  </si>
  <si>
    <t>Store Brevik barnehage AS</t>
  </si>
  <si>
    <t>STORHAUG ÅPEN BARNEHAGE</t>
  </si>
  <si>
    <t>Svartskog Friluftsbarnehage SA</t>
  </si>
  <si>
    <t>Sørbyen barnehage AS</t>
  </si>
  <si>
    <t>SØRNES ÅPEN BARNEHAGE</t>
  </si>
  <si>
    <t>Tananger Menighetsbarnehage</t>
  </si>
  <si>
    <t>TEIE KIRKES BARNEHAGE</t>
  </si>
  <si>
    <t>Torridal åpen barnehage</t>
  </si>
  <si>
    <t>Torvteigen barnehage AS</t>
  </si>
  <si>
    <t>TRIPP TRAPP ÅPEN BARNEHAGE</t>
  </si>
  <si>
    <t>Tripp-Trapp Åpen barnehage</t>
  </si>
  <si>
    <t>Ullern Menighetsbarnehage Holgerslyst</t>
  </si>
  <si>
    <t>Ulset Barnehage</t>
  </si>
  <si>
    <t>Unneland barnehage</t>
  </si>
  <si>
    <t>VASSBAKKEN BARNEHAGE SA</t>
  </si>
  <si>
    <t>Vike Montessoribarnehage SA</t>
  </si>
  <si>
    <t>VONHEIM OPEN BARNEHAGE</t>
  </si>
  <si>
    <t>Østenstad Menighetsbarnehage</t>
  </si>
  <si>
    <t>Østerhus barnehage</t>
  </si>
  <si>
    <t>Øygarden Kfuk-Kfum avd åpen barnehage</t>
  </si>
  <si>
    <t>Øygarden Kfuk-Kfum avd Straume</t>
  </si>
  <si>
    <t>Øygarden Kfuk-Kfum avd Landro</t>
  </si>
  <si>
    <t>Øymark barnehage</t>
  </si>
  <si>
    <t>Åkebakke Barnehage</t>
  </si>
  <si>
    <t>ÅPEN BARNEHAGE FANA KM</t>
  </si>
  <si>
    <t>Åpen barnehage Haugesund</t>
  </si>
  <si>
    <t>Kommunenr.</t>
  </si>
  <si>
    <t>Kommunenavn</t>
  </si>
  <si>
    <t>Fylke</t>
  </si>
  <si>
    <t>Sone</t>
  </si>
  <si>
    <t>https://www.skatteetaten.no/satser/arbeidsgiveravgift-soneinndeling/</t>
  </si>
  <si>
    <t>Risør</t>
  </si>
  <si>
    <t>Agder</t>
  </si>
  <si>
    <t>1.1.xx</t>
  </si>
  <si>
    <t>1.8.xx</t>
  </si>
  <si>
    <t>Sortering</t>
  </si>
  <si>
    <t>Type barnehage</t>
  </si>
  <si>
    <t>Grimstad</t>
  </si>
  <si>
    <t>Gruppering</t>
  </si>
  <si>
    <t>Kolonne1</t>
  </si>
  <si>
    <t>Maksbetaling</t>
  </si>
  <si>
    <t>Arendal</t>
  </si>
  <si>
    <t>Kristiansand</t>
  </si>
  <si>
    <t>1a</t>
  </si>
  <si>
    <t>Åpen barnehage</t>
  </si>
  <si>
    <t>Lindesnes</t>
  </si>
  <si>
    <t>Farsund</t>
  </si>
  <si>
    <t>Flekkefjord</t>
  </si>
  <si>
    <t>Gjerstad</t>
  </si>
  <si>
    <t>4a</t>
  </si>
  <si>
    <t>Vegårshei</t>
  </si>
  <si>
    <t>Tvedestrand</t>
  </si>
  <si>
    <t>Froland</t>
  </si>
  <si>
    <t>Lillesand</t>
  </si>
  <si>
    <t>Birkenes</t>
  </si>
  <si>
    <t>Åmli</t>
  </si>
  <si>
    <t>Iveland</t>
  </si>
  <si>
    <t>Evje og Hornnes</t>
  </si>
  <si>
    <t>Bygland</t>
  </si>
  <si>
    <t>Valle</t>
  </si>
  <si>
    <t>Bykle</t>
  </si>
  <si>
    <t>Vennesla</t>
  </si>
  <si>
    <t>Åseral</t>
  </si>
  <si>
    <t>Lyngdal</t>
  </si>
  <si>
    <t>Gamle Audnedal</t>
  </si>
  <si>
    <t>Hægebostad</t>
  </si>
  <si>
    <t>Kvinesdal</t>
  </si>
  <si>
    <t>Sirdal</t>
  </si>
  <si>
    <t>Bærum</t>
  </si>
  <si>
    <t>Akershus</t>
  </si>
  <si>
    <t>Asker</t>
  </si>
  <si>
    <t>Lillestrøm</t>
  </si>
  <si>
    <t>Nordre Follo</t>
  </si>
  <si>
    <t>Ullensaker</t>
  </si>
  <si>
    <t>Nesodden</t>
  </si>
  <si>
    <t>Frogn</t>
  </si>
  <si>
    <t>Vestby</t>
  </si>
  <si>
    <t>Ås</t>
  </si>
  <si>
    <t>Enebakk</t>
  </si>
  <si>
    <t>Lørenskog</t>
  </si>
  <si>
    <t>Rælingen</t>
  </si>
  <si>
    <t>Aurskog-Høland</t>
  </si>
  <si>
    <t>Nes</t>
  </si>
  <si>
    <t>Gjerdrum</t>
  </si>
  <si>
    <t>Nittedal</t>
  </si>
  <si>
    <t>Lunner</t>
  </si>
  <si>
    <t>Jevnaker</t>
  </si>
  <si>
    <t>Nannestad</t>
  </si>
  <si>
    <t>Eidsvoll</t>
  </si>
  <si>
    <t>Hurdal</t>
  </si>
  <si>
    <t>Drammen</t>
  </si>
  <si>
    <t>Buskerud</t>
  </si>
  <si>
    <t>Kongsberg</t>
  </si>
  <si>
    <t>Ringerike</t>
  </si>
  <si>
    <t>Hole</t>
  </si>
  <si>
    <t>Lier</t>
  </si>
  <si>
    <t>Øvre Eiker</t>
  </si>
  <si>
    <t>Modum</t>
  </si>
  <si>
    <t>Krødsherad</t>
  </si>
  <si>
    <t>Flå</t>
  </si>
  <si>
    <t>Nesbyen</t>
  </si>
  <si>
    <t>Gol</t>
  </si>
  <si>
    <t>Hemsedal</t>
  </si>
  <si>
    <t>Ål</t>
  </si>
  <si>
    <t>Hol</t>
  </si>
  <si>
    <t>Sigdal</t>
  </si>
  <si>
    <t>Flesberg</t>
  </si>
  <si>
    <t>Rollag</t>
  </si>
  <si>
    <t>Nore og Uvdal</t>
  </si>
  <si>
    <t>Alta</t>
  </si>
  <si>
    <t>Finnmark</t>
  </si>
  <si>
    <t>Hámmerfeasta - Hammerfest</t>
  </si>
  <si>
    <t>Sør-Varanger</t>
  </si>
  <si>
    <t>Vadsø</t>
  </si>
  <si>
    <t>Kárásjohka - Karasjok</t>
  </si>
  <si>
    <t>Guovdageaidnu - Kautokeino</t>
  </si>
  <si>
    <t>Loppa</t>
  </si>
  <si>
    <t>Hasvik</t>
  </si>
  <si>
    <t>Måsøy</t>
  </si>
  <si>
    <t>Nordkapp</t>
  </si>
  <si>
    <t>Porsanger - Porsángu - Porsanki </t>
  </si>
  <si>
    <t>Lebesby</t>
  </si>
  <si>
    <t>Gamvik</t>
  </si>
  <si>
    <t>Deatnu-Tana</t>
  </si>
  <si>
    <t>Berlevåg</t>
  </si>
  <si>
    <t>Båtsfjord</t>
  </si>
  <si>
    <t>Vardø</t>
  </si>
  <si>
    <t>Unjárga-Nesseby</t>
  </si>
  <si>
    <t>Kongsvinger</t>
  </si>
  <si>
    <t>Innlandet</t>
  </si>
  <si>
    <t>Hamar</t>
  </si>
  <si>
    <t>Lillehammer</t>
  </si>
  <si>
    <t>Gjøvik</t>
  </si>
  <si>
    <t>Ringsaker</t>
  </si>
  <si>
    <t>Løten</t>
  </si>
  <si>
    <t>Stange</t>
  </si>
  <si>
    <t>Nord-Odal</t>
  </si>
  <si>
    <t>Sør-Odal</t>
  </si>
  <si>
    <t>Eidskog</t>
  </si>
  <si>
    <t>Grue</t>
  </si>
  <si>
    <t>Åsnes</t>
  </si>
  <si>
    <t>Våler (Innlandet)</t>
  </si>
  <si>
    <t>Elverum</t>
  </si>
  <si>
    <t>Trysil</t>
  </si>
  <si>
    <t>Åmot</t>
  </si>
  <si>
    <t>Stor-Elvdal</t>
  </si>
  <si>
    <t>Rendalen</t>
  </si>
  <si>
    <t>Engerdal</t>
  </si>
  <si>
    <t>Tolga</t>
  </si>
  <si>
    <t>Tynset</t>
  </si>
  <si>
    <t>Alvdal</t>
  </si>
  <si>
    <t>Folldal</t>
  </si>
  <si>
    <t>Os</t>
  </si>
  <si>
    <t>Dovre</t>
  </si>
  <si>
    <t>Lesja</t>
  </si>
  <si>
    <t>Skjåk</t>
  </si>
  <si>
    <t>Lom</t>
  </si>
  <si>
    <t>Vågå</t>
  </si>
  <si>
    <t>Nord-Fron</t>
  </si>
  <si>
    <t>Sel</t>
  </si>
  <si>
    <t>Sør-Fron</t>
  </si>
  <si>
    <t>Ringebu</t>
  </si>
  <si>
    <t>Øyer</t>
  </si>
  <si>
    <t>Gausdal</t>
  </si>
  <si>
    <t>Østre Toten</t>
  </si>
  <si>
    <t>Vestre Toten</t>
  </si>
  <si>
    <t>Gran</t>
  </si>
  <si>
    <t>Søndre Land</t>
  </si>
  <si>
    <t>Nordre Land</t>
  </si>
  <si>
    <t>Sør-Aurdal</t>
  </si>
  <si>
    <t>Etnedal</t>
  </si>
  <si>
    <t>Nord-Aurdal</t>
  </si>
  <si>
    <t>Vestre Slidre</t>
  </si>
  <si>
    <t>Øystre Slidre</t>
  </si>
  <si>
    <t>Vang</t>
  </si>
  <si>
    <t>Kristiansund</t>
  </si>
  <si>
    <t>Møre og Romsdal</t>
  </si>
  <si>
    <t>Molde</t>
  </si>
  <si>
    <t>Gamle Midsund og Nesset</t>
  </si>
  <si>
    <t>Ålesund</t>
  </si>
  <si>
    <t>Sandøy</t>
  </si>
  <si>
    <t>Vanylven</t>
  </si>
  <si>
    <t>Sande</t>
  </si>
  <si>
    <t>Herøy (Møre og Romsdal)</t>
  </si>
  <si>
    <t>Ulstein</t>
  </si>
  <si>
    <t>Hareid</t>
  </si>
  <si>
    <t>Ørsta</t>
  </si>
  <si>
    <t>Stranda</t>
  </si>
  <si>
    <t>Sykkylven</t>
  </si>
  <si>
    <t>Sula</t>
  </si>
  <si>
    <t>Giske</t>
  </si>
  <si>
    <t>Vestnes</t>
  </si>
  <si>
    <t>Rauma</t>
  </si>
  <si>
    <t>Aukra</t>
  </si>
  <si>
    <t>Averøy</t>
  </si>
  <si>
    <t>Gjemnes</t>
  </si>
  <si>
    <t>Tingvoll</t>
  </si>
  <si>
    <t>Sunndal</t>
  </si>
  <si>
    <t>Surnadal</t>
  </si>
  <si>
    <t>Smøla</t>
  </si>
  <si>
    <t>Aure</t>
  </si>
  <si>
    <t>Volda</t>
  </si>
  <si>
    <t>Gamle Hornindal</t>
  </si>
  <si>
    <t>Fjord</t>
  </si>
  <si>
    <t>Hustadvika</t>
  </si>
  <si>
    <t>Gamle Eide</t>
  </si>
  <si>
    <t>Haram</t>
  </si>
  <si>
    <t>Bodø</t>
  </si>
  <si>
    <t>Nordland - Nordlánnda</t>
  </si>
  <si>
    <t>Narvik</t>
  </si>
  <si>
    <t>Bindal</t>
  </si>
  <si>
    <t>Sømna</t>
  </si>
  <si>
    <t>Brønnøy</t>
  </si>
  <si>
    <t>Vega</t>
  </si>
  <si>
    <t>Vevelstad</t>
  </si>
  <si>
    <t>Herøy (Nordland)</t>
  </si>
  <si>
    <t>Alstahaug</t>
  </si>
  <si>
    <t>Leirfjord</t>
  </si>
  <si>
    <t>Vefsn</t>
  </si>
  <si>
    <t>Grane</t>
  </si>
  <si>
    <t>Hattfjelldal</t>
  </si>
  <si>
    <t>Dønna</t>
  </si>
  <si>
    <t>Nesna</t>
  </si>
  <si>
    <t>Hemnes</t>
  </si>
  <si>
    <t>Rana</t>
  </si>
  <si>
    <t>Lurøy</t>
  </si>
  <si>
    <t>Træna</t>
  </si>
  <si>
    <t>Rødøy</t>
  </si>
  <si>
    <t>Meløy</t>
  </si>
  <si>
    <t>Gildeskål</t>
  </si>
  <si>
    <t>Beiarn</t>
  </si>
  <si>
    <t>Saltdal</t>
  </si>
  <si>
    <t>Fauske - Fuosko</t>
  </si>
  <si>
    <t>Sørfold</t>
  </si>
  <si>
    <t>Steigen</t>
  </si>
  <si>
    <t>Lødingen</t>
  </si>
  <si>
    <t>Evenášši - Evenes</t>
  </si>
  <si>
    <t>Røst</t>
  </si>
  <si>
    <t>Værøy</t>
  </si>
  <si>
    <t>Flakstad</t>
  </si>
  <si>
    <t>Vestvågøy</t>
  </si>
  <si>
    <t>Vågan</t>
  </si>
  <si>
    <t>Hadsel</t>
  </si>
  <si>
    <t>Bø</t>
  </si>
  <si>
    <t>Øksnes</t>
  </si>
  <si>
    <t>Sortland - Suortá</t>
  </si>
  <si>
    <t>Andøy</t>
  </si>
  <si>
    <t>Moskenes</t>
  </si>
  <si>
    <t>Hábmer - Hamarøy</t>
  </si>
  <si>
    <t>Oslo</t>
  </si>
  <si>
    <t>Eigersund</t>
  </si>
  <si>
    <t>Rogaland</t>
  </si>
  <si>
    <t>Stavanger</t>
  </si>
  <si>
    <t>Haugesund</t>
  </si>
  <si>
    <t>Sandnes</t>
  </si>
  <si>
    <t>Sokndal</t>
  </si>
  <si>
    <t>Lund</t>
  </si>
  <si>
    <t>Bjerkreim</t>
  </si>
  <si>
    <t>Hå</t>
  </si>
  <si>
    <t>Klepp</t>
  </si>
  <si>
    <t>Time</t>
  </si>
  <si>
    <t>Gjesdal</t>
  </si>
  <si>
    <t>Sola</t>
  </si>
  <si>
    <t>Randaberg</t>
  </si>
  <si>
    <t>Strand</t>
  </si>
  <si>
    <t>Hjelmeland</t>
  </si>
  <si>
    <t>Suldal</t>
  </si>
  <si>
    <t>Sauda</t>
  </si>
  <si>
    <t>Kvitsøy</t>
  </si>
  <si>
    <t>Bokn</t>
  </si>
  <si>
    <t>Tysvær</t>
  </si>
  <si>
    <t>Karmøy</t>
  </si>
  <si>
    <t>Utsira</t>
  </si>
  <si>
    <t>Vindafjord</t>
  </si>
  <si>
    <t>Porsgrunn</t>
  </si>
  <si>
    <t>Telemark</t>
  </si>
  <si>
    <t>Skien</t>
  </si>
  <si>
    <t>Notodden</t>
  </si>
  <si>
    <t>Siljan</t>
  </si>
  <si>
    <t>Bamble</t>
  </si>
  <si>
    <t>Kragerø</t>
  </si>
  <si>
    <t>Drangedal</t>
  </si>
  <si>
    <t>Nome</t>
  </si>
  <si>
    <t>Midt-Telemark</t>
  </si>
  <si>
    <t>Seljord</t>
  </si>
  <si>
    <t>Hjartdal</t>
  </si>
  <si>
    <t>Tinn</t>
  </si>
  <si>
    <t>Kviteseid</t>
  </si>
  <si>
    <t>Nissedal</t>
  </si>
  <si>
    <t>Fyresdal</t>
  </si>
  <si>
    <t>Tokke</t>
  </si>
  <si>
    <t>Vinje</t>
  </si>
  <si>
    <t>Tromsø</t>
  </si>
  <si>
    <t>Troms</t>
  </si>
  <si>
    <t>Hárstták - Harstad</t>
  </si>
  <si>
    <t>Kvæfjord</t>
  </si>
  <si>
    <t>Dielddanuorri - Tjeldsund</t>
  </si>
  <si>
    <t>Ibestad</t>
  </si>
  <si>
    <t>Gratangen</t>
  </si>
  <si>
    <t>Loabák - Lavangen</t>
  </si>
  <si>
    <t>Bardu</t>
  </si>
  <si>
    <t>Salangen</t>
  </si>
  <si>
    <t>Målselv</t>
  </si>
  <si>
    <t>Sørreisa</t>
  </si>
  <si>
    <t>Dyrøy</t>
  </si>
  <si>
    <t>Senja</t>
  </si>
  <si>
    <t>Balsfjord</t>
  </si>
  <si>
    <t>Karlsøy</t>
  </si>
  <si>
    <t>Lyngen</t>
  </si>
  <si>
    <t>Storfjord - Omasvuotna - Omasvuono</t>
  </si>
  <si>
    <t>Gáivuotna - Kåfjord - Kaivuono</t>
  </si>
  <si>
    <t>Skjervøy</t>
  </si>
  <si>
    <t>Ráisa - Raisi - Nordreisa</t>
  </si>
  <si>
    <t>Kvænangen</t>
  </si>
  <si>
    <t>Trondheim</t>
  </si>
  <si>
    <t>Trøndelag - Trööndelage</t>
  </si>
  <si>
    <t>Steinkjer</t>
  </si>
  <si>
    <t>Gamle Verran</t>
  </si>
  <si>
    <t>Namsos - Nåavmesjenjaelmie</t>
  </si>
  <si>
    <t>Frøya</t>
  </si>
  <si>
    <t>Osen</t>
  </si>
  <si>
    <t>Oppdal</t>
  </si>
  <si>
    <t>Rennebu</t>
  </si>
  <si>
    <t>Røros</t>
  </si>
  <si>
    <t>Holtålen</t>
  </si>
  <si>
    <t>Midtre Gauldal</t>
  </si>
  <si>
    <t>Melhus</t>
  </si>
  <si>
    <t>Skaun</t>
  </si>
  <si>
    <t>Malvik</t>
  </si>
  <si>
    <t>Selbu</t>
  </si>
  <si>
    <t>Tydal</t>
  </si>
  <si>
    <t>Meråker</t>
  </si>
  <si>
    <t>Stjørdal</t>
  </si>
  <si>
    <t>Frosta</t>
  </si>
  <si>
    <t>Levanger</t>
  </si>
  <si>
    <t>Verdal</t>
  </si>
  <si>
    <t>Snåase - Snåsa</t>
  </si>
  <si>
    <t>Lierne</t>
  </si>
  <si>
    <t>Raarvihke - Røyrvik</t>
  </si>
  <si>
    <t>Namsskogan</t>
  </si>
  <si>
    <t>Grong</t>
  </si>
  <si>
    <t>Høylandet</t>
  </si>
  <si>
    <t>Overhalla</t>
  </si>
  <si>
    <t>Flatanger</t>
  </si>
  <si>
    <t>Leka</t>
  </si>
  <si>
    <t>Inderøy</t>
  </si>
  <si>
    <t>Indre Fosen</t>
  </si>
  <si>
    <t>Heim</t>
  </si>
  <si>
    <t>Hitra</t>
  </si>
  <si>
    <t>Ørland</t>
  </si>
  <si>
    <t>Gamle Bjugn</t>
  </si>
  <si>
    <t>Åfjord</t>
  </si>
  <si>
    <t>Orkland</t>
  </si>
  <si>
    <t>Gamle Agdenes</t>
  </si>
  <si>
    <t>Gamle Meldal og deler av tidligere Snillfjord</t>
  </si>
  <si>
    <t>Nærøysund</t>
  </si>
  <si>
    <t>Rindal</t>
  </si>
  <si>
    <t>Horten</t>
  </si>
  <si>
    <t>Vestfold</t>
  </si>
  <si>
    <t>Holmestrand</t>
  </si>
  <si>
    <t>Tønsberg</t>
  </si>
  <si>
    <t>Sandefjord</t>
  </si>
  <si>
    <t>Larvik</t>
  </si>
  <si>
    <t>Færder</t>
  </si>
  <si>
    <t>Bergen</t>
  </si>
  <si>
    <t>Vestland</t>
  </si>
  <si>
    <t>Kinn</t>
  </si>
  <si>
    <t>Gamle Flora</t>
  </si>
  <si>
    <t>Gamle Vågsøy</t>
  </si>
  <si>
    <t>Etne</t>
  </si>
  <si>
    <t>Sveio</t>
  </si>
  <si>
    <t>Bømlo</t>
  </si>
  <si>
    <t>Stord</t>
  </si>
  <si>
    <t>Fitjar</t>
  </si>
  <si>
    <t>Tysnes</t>
  </si>
  <si>
    <t>Kvinnherad</t>
  </si>
  <si>
    <t>Ullensvang</t>
  </si>
  <si>
    <t>Eidfjord</t>
  </si>
  <si>
    <t>Ulvik</t>
  </si>
  <si>
    <t>Voss</t>
  </si>
  <si>
    <t>Gamle Granvin og Ullensvang</t>
  </si>
  <si>
    <t>Deler av tidligere Ullensvang er grensejustert over til Voss</t>
  </si>
  <si>
    <t>Kvam</t>
  </si>
  <si>
    <t>Samnanger</t>
  </si>
  <si>
    <t>Bjørnafjorden</t>
  </si>
  <si>
    <t>Austevoll</t>
  </si>
  <si>
    <t>Øygarden</t>
  </si>
  <si>
    <t>Askøy</t>
  </si>
  <si>
    <t>Vaksdal</t>
  </si>
  <si>
    <t>Modalen</t>
  </si>
  <si>
    <t>Osterøy</t>
  </si>
  <si>
    <t>Alver</t>
  </si>
  <si>
    <t>Austrheim</t>
  </si>
  <si>
    <t>Fedje</t>
  </si>
  <si>
    <t>Masfjorden</t>
  </si>
  <si>
    <t>Gulen</t>
  </si>
  <si>
    <t>Solund</t>
  </si>
  <si>
    <t>Hyllestad</t>
  </si>
  <si>
    <t>Høyanger</t>
  </si>
  <si>
    <t>Vik</t>
  </si>
  <si>
    <t>Sogndal</t>
  </si>
  <si>
    <t>Gamle  Balestrand Leikanger</t>
  </si>
  <si>
    <t>Aurland</t>
  </si>
  <si>
    <t>Lærdal</t>
  </si>
  <si>
    <t>Årdal</t>
  </si>
  <si>
    <t>Luster</t>
  </si>
  <si>
    <t>Askvoll</t>
  </si>
  <si>
    <t>Fjaler</t>
  </si>
  <si>
    <t>Sunnfjord</t>
  </si>
  <si>
    <t>Gamle Førde</t>
  </si>
  <si>
    <t>Gamle Gaular, Jølster og Naustdal</t>
  </si>
  <si>
    <t>Bremanger</t>
  </si>
  <si>
    <t>Stad</t>
  </si>
  <si>
    <t>Gloppen</t>
  </si>
  <si>
    <t>Stryn</t>
  </si>
  <si>
    <t>Halden</t>
  </si>
  <si>
    <t>Østfold</t>
  </si>
  <si>
    <t>Moss</t>
  </si>
  <si>
    <t>Sarpsborg</t>
  </si>
  <si>
    <t>Fredrikstad</t>
  </si>
  <si>
    <t>Hvaler</t>
  </si>
  <si>
    <t>Råde</t>
  </si>
  <si>
    <t>Våler</t>
  </si>
  <si>
    <t>Skiptvet</t>
  </si>
  <si>
    <t>Indre Østfold</t>
  </si>
  <si>
    <t>Rakkestad</t>
  </si>
  <si>
    <t>Marker</t>
  </si>
  <si>
    <t>Aremark</t>
  </si>
  <si>
    <t>Feil funksjonsbruk</t>
  </si>
  <si>
    <t>PPT - feil funksjonsbruk</t>
  </si>
  <si>
    <t>Timer i forbindelse med kompetanseheving, private barnehager har fått dekket sin utgifter</t>
  </si>
  <si>
    <t>Knyttet til videreutdanning, rekomp og svømming</t>
  </si>
  <si>
    <t>1061, 143, 308,408</t>
  </si>
  <si>
    <t>Knyttet til imdi-tilskudd, videreutdanning, rekomp og svømming</t>
  </si>
  <si>
    <t>308, 408</t>
  </si>
  <si>
    <t>Knyttet til rekomp og svømming</t>
  </si>
  <si>
    <t>143, 308, 408</t>
  </si>
  <si>
    <t>Knyttet til svømming</t>
  </si>
  <si>
    <t>Svømming</t>
  </si>
  <si>
    <t>1061, 143, 408</t>
  </si>
  <si>
    <t>Dekket av tilskudd fra imdi, videreutdanning og svømming</t>
  </si>
  <si>
    <t>Videreutdanning, rekomp og svømming</t>
  </si>
  <si>
    <t>143, 408</t>
  </si>
  <si>
    <t>Videreutdanning og svømming</t>
  </si>
  <si>
    <t>Fagsystem IST, barnehageopptak, fakturering, redusert foreldrebetaling m.m</t>
  </si>
  <si>
    <t>Videreutdanning barnehage</t>
  </si>
  <si>
    <t>Rekomp, felles for private og kommunale barnehager</t>
  </si>
  <si>
    <t>Tilskudd til videreutdanning og svømming</t>
  </si>
  <si>
    <t>Tilskudd til svømming</t>
  </si>
  <si>
    <t>Øremerket tilskudd - feil funksjonsbruk</t>
  </si>
  <si>
    <t>Videreutdanning</t>
  </si>
  <si>
    <t>Gjelder private barnehager</t>
  </si>
  <si>
    <t>Kjøp PPT - feil funksjonsbruk</t>
  </si>
  <si>
    <t>Rekomp</t>
  </si>
  <si>
    <t>Svømming og videreutdanning</t>
  </si>
  <si>
    <t>Svømming, rekomp og videreutdanning</t>
  </si>
  <si>
    <t>Rekomp og svømming</t>
  </si>
  <si>
    <t>1061, 143</t>
  </si>
  <si>
    <t>Øremerket tilskudd Imdi og videreutdanning</t>
  </si>
  <si>
    <t>408, 143</t>
  </si>
  <si>
    <t>Feil funksjon - gjelder skole</t>
  </si>
  <si>
    <t>Gjelder bygg som ikke benyttes til barnehage</t>
  </si>
  <si>
    <t>525, 527</t>
  </si>
  <si>
    <t>Skolebygg - feil funksjon</t>
  </si>
  <si>
    <t>525, 527, 571</t>
  </si>
  <si>
    <t>1041, 501, 525, 527, 571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</si>
</sst>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 * #,##0.00_ ;_ * \-#,##0.00_ ;_ * &quot;-&quot;??_ ;_ @_ "/>
    <numFmt numFmtId="164" formatCode="_-* #,##0.00_-;\-* #,##0.00_-;_-* &quot;-&quot;??_-;_-@_-"/>
    <numFmt numFmtId="165" formatCode="_(* #,##0_);_(* \(#,##0\);_(* &quot;-&quot;??_);_(@_)"/>
    <numFmt numFmtId="166" formatCode="0.0"/>
    <numFmt numFmtId="167" formatCode="#,##0.0"/>
    <numFmt numFmtId="168" formatCode="0_ ;\-0\ "/>
    <numFmt numFmtId="169" formatCode="_ * #,##0_ ;_ * \-#,##0_ ;_ * &quot;-&quot;??_ ;_ @_ "/>
  </numFmts>
  <fonts count="58" x14ac:knownFonts="1">
    <font>
      <sz val="11"/>
      <color theme="1"/>
      <name val="Calibri"/>
      <family val="2"/>
      <scheme val="minor"/>
    </font>
    <font>
      <b/>
      <sz val="13"/>
      <color rgb="FFFFFFFF"/>
      <name val="Calibri"/>
      <family val="2"/>
    </font>
    <font>
      <i/>
      <sz val="9"/>
      <color rgb="FF595959"/>
      <name val="Calibri"/>
      <family val="2"/>
    </font>
    <font>
      <b/>
      <sz val="10"/>
      <color rgb="FFFFFFFF"/>
      <name val="Calibri"/>
      <family val="2"/>
    </font>
    <font>
      <sz val="10"/>
      <color rgb="FF000000"/>
      <name val="Calibri"/>
      <family val="2"/>
    </font>
    <font>
      <b/>
      <sz val="10"/>
      <color rgb="FF0000FF"/>
      <name val="Calibri"/>
      <family val="2"/>
    </font>
    <font>
      <b/>
      <sz val="8"/>
      <color rgb="FFFFFFFF"/>
      <name val="Calibri"/>
      <family val="2"/>
    </font>
    <font>
      <b/>
      <sz val="10"/>
      <color rgb="FF006064"/>
      <name val="Calibri"/>
      <family val="2"/>
    </font>
    <font>
      <sz val="9"/>
      <color rgb="FF2C0052"/>
      <name val="Calibri"/>
      <family val="2"/>
    </font>
    <font>
      <sz val="8"/>
      <color rgb="FF375623"/>
      <name val="Calibri"/>
      <family val="2"/>
    </font>
    <font>
      <sz val="8"/>
      <color rgb="FF595959"/>
      <name val="Calibri"/>
      <family val="2"/>
    </font>
    <font>
      <b/>
      <sz val="9"/>
      <color rgb="FF006064"/>
      <name val="Calibri"/>
      <family val="2"/>
    </font>
    <font>
      <sz val="9"/>
      <color rgb="FF000000"/>
      <name val="Calibri"/>
      <family val="2"/>
    </font>
    <font>
      <sz val="9"/>
      <color rgb="FF006064"/>
      <name val="Calibri"/>
      <family val="2"/>
    </font>
    <font>
      <sz val="9"/>
      <color rgb="FF375623"/>
      <name val="Calibri"/>
      <family val="2"/>
    </font>
    <font>
      <b/>
      <sz val="9"/>
      <color rgb="FF375623"/>
      <name val="Calibri"/>
      <family val="2"/>
    </font>
    <font>
      <b/>
      <sz val="11"/>
      <color rgb="FFFFFFFF"/>
      <name val="Calibri"/>
      <family val="2"/>
    </font>
    <font>
      <b/>
      <sz val="9"/>
      <color rgb="FF0000FF"/>
      <name val="Calibri"/>
      <family val="2"/>
    </font>
    <font>
      <sz val="9"/>
      <color rgb="FF0000FF"/>
      <name val="Calibri"/>
      <family val="2"/>
    </font>
    <font>
      <b/>
      <sz val="10"/>
      <color rgb="FF000000"/>
      <name val="Calibri"/>
      <family val="2"/>
    </font>
    <font>
      <b/>
      <sz val="10"/>
      <color rgb="FF1F3864"/>
      <name val="Calibri"/>
      <family val="2"/>
    </font>
    <font>
      <b/>
      <sz val="9"/>
      <color rgb="FFFFFFFF"/>
      <name val="Calibri"/>
      <family val="2"/>
    </font>
    <font>
      <i/>
      <sz val="9"/>
      <color rgb="FF000000"/>
      <name val="Calibri"/>
      <family val="2"/>
    </font>
    <font>
      <i/>
      <sz val="8"/>
      <color rgb="FF595959"/>
      <name val="Calibri"/>
      <family val="2"/>
    </font>
    <font>
      <b/>
      <sz val="11"/>
      <color rgb="FF375623"/>
      <name val="Calibri"/>
      <family val="2"/>
    </font>
    <font>
      <b/>
      <sz val="11"/>
      <color rgb="FF000000"/>
      <name val="Calibri"/>
      <family val="2"/>
    </font>
    <font>
      <b/>
      <sz val="12"/>
      <color rgb="FF375623"/>
      <name val="Calibri"/>
      <family val="2"/>
    </font>
    <font>
      <i/>
      <sz val="8"/>
      <color rgb="FF000000"/>
      <name val="Calibri"/>
      <family val="2"/>
    </font>
    <font>
      <sz val="10"/>
      <color rgb="FF375623"/>
      <name val="Calibri"/>
      <family val="2"/>
    </font>
    <font>
      <b/>
      <sz val="14"/>
      <color rgb="FF375623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1"/>
      <color rgb="FF000000"/>
      <name val="Calibri"/>
      <family val="2"/>
    </font>
    <font>
      <b/>
      <i/>
      <sz val="9"/>
      <color rgb="FF333333"/>
      <name val="Arial"/>
      <family val="2"/>
    </font>
    <font>
      <sz val="9"/>
      <color rgb="FF333333"/>
      <name val="Arial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9"/>
      <color rgb="FF000000"/>
      <name val="Calibri"/>
      <family val="2"/>
    </font>
    <font>
      <i/>
      <sz val="9"/>
      <color rgb="FFFF0000"/>
      <name val="Calibri"/>
      <family val="2"/>
    </font>
    <font>
      <b/>
      <sz val="11"/>
      <color theme="4"/>
      <name val="Calibri"/>
      <family val="2"/>
    </font>
    <font>
      <b/>
      <sz val="11"/>
      <color rgb="FFFF0000"/>
      <name val="Calibri"/>
      <family val="2"/>
    </font>
    <font>
      <i/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6064"/>
      <name val="Calibri"/>
      <family val="2"/>
    </font>
    <font>
      <i/>
      <u/>
      <sz val="11"/>
      <color theme="1"/>
      <name val="Calibri"/>
      <family val="2"/>
      <scheme val="minor"/>
    </font>
    <font>
      <sz val="8"/>
      <color rgb="FF595959"/>
      <name val="Calibri"/>
    </font>
    <font>
      <sz val="9"/>
      <color rgb="FF000000"/>
      <name val="Calibri"/>
    </font>
    <font>
      <sz val="9"/>
      <color rgb="FF375623"/>
      <name val="Calibri"/>
    </font>
    <font>
      <sz val="11"/>
      <color rgb="FF000000"/>
      <name val="Aptos Narrow"/>
      <family val="2"/>
    </font>
  </fonts>
  <fills count="38">
    <fill>
      <patternFill patternType="none"/>
    </fill>
    <fill>
      <patternFill patternType="gray125"/>
    </fill>
    <fill>
      <patternFill patternType="solid">
        <fgColor rgb="FF1F3864"/>
      </patternFill>
    </fill>
    <fill>
      <patternFill patternType="solid">
        <fgColor rgb="FF2E75B6"/>
      </patternFill>
    </fill>
    <fill>
      <patternFill patternType="solid">
        <fgColor rgb="FFF2F2F2"/>
      </patternFill>
    </fill>
    <fill>
      <patternFill patternType="solid">
        <fgColor rgb="FFFFFF99"/>
      </patternFill>
    </fill>
    <fill>
      <patternFill patternType="solid">
        <fgColor rgb="FF006064"/>
      </patternFill>
    </fill>
    <fill>
      <patternFill patternType="solid">
        <fgColor rgb="FFE0F2F1"/>
      </patternFill>
    </fill>
    <fill>
      <patternFill patternType="solid">
        <fgColor rgb="FFFF8F00"/>
      </patternFill>
    </fill>
    <fill>
      <patternFill patternType="solid">
        <fgColor rgb="FFFFF8E1"/>
      </patternFill>
    </fill>
    <fill>
      <patternFill patternType="solid">
        <fgColor rgb="FF7030A0"/>
      </patternFill>
    </fill>
    <fill>
      <patternFill patternType="solid">
        <fgColor rgb="FFE8D5F5"/>
      </patternFill>
    </fill>
    <fill>
      <patternFill patternType="solid">
        <fgColor rgb="FFBDD7EE"/>
      </patternFill>
    </fill>
    <fill>
      <patternFill patternType="solid">
        <fgColor rgb="FF4472C4"/>
      </patternFill>
    </fill>
    <fill>
      <patternFill patternType="solid">
        <fgColor rgb="FF375623"/>
      </patternFill>
    </fill>
    <fill>
      <patternFill patternType="solid">
        <fgColor rgb="FFFFFFFF"/>
      </patternFill>
    </fill>
    <fill>
      <patternFill patternType="solid">
        <fgColor rgb="FFE2EFDA"/>
      </patternFill>
    </fill>
    <fill>
      <patternFill patternType="solid">
        <fgColor rgb="FFEBF3FB"/>
      </patternFill>
    </fill>
    <fill>
      <patternFill patternType="solid">
        <fgColor rgb="FFFFF2CC"/>
      </patternFill>
    </fill>
    <fill>
      <patternFill patternType="solid">
        <fgColor rgb="FFFFFF00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1F3864"/>
        <bgColor rgb="FF000000"/>
      </patternFill>
    </fill>
    <fill>
      <patternFill patternType="solid">
        <fgColor rgb="FF4F81BD"/>
        <bgColor rgb="FF4F81BD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F00"/>
        <bgColor rgb="FF4F81BD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rgb="FF40404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/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/>
      <bottom/>
      <diagonal/>
    </border>
    <border>
      <left style="thin">
        <color rgb="FFBFBFBF"/>
      </left>
      <right/>
      <top style="thin">
        <color rgb="FFBFBFBF"/>
      </top>
      <bottom/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/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/>
      <diagonal/>
    </border>
    <border>
      <left style="thin">
        <color rgb="FF95B3D7"/>
      </left>
      <right/>
      <top style="thin">
        <color rgb="FF95B3D7"/>
      </top>
      <bottom style="thin">
        <color rgb="FF95B3D7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medium">
        <color indexed="64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medium">
        <color indexed="64"/>
      </right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95B3D7"/>
      </left>
      <right/>
      <top/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indexed="64"/>
      </bottom>
      <diagonal/>
    </border>
    <border>
      <left style="thin">
        <color rgb="FFBFBFBF"/>
      </left>
      <right style="thin">
        <color rgb="FFBFBFBF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 style="thin">
        <color indexed="64"/>
      </left>
      <right style="thin">
        <color rgb="FFBFBFBF"/>
      </right>
      <top style="thin">
        <color indexed="64"/>
      </top>
      <bottom/>
      <diagonal/>
    </border>
    <border>
      <left style="thin">
        <color rgb="FFBFBFBF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BFBFBF"/>
      </right>
      <top/>
      <bottom style="thin">
        <color indexed="64"/>
      </bottom>
      <diagonal/>
    </border>
    <border>
      <left style="thin">
        <color rgb="FFBFBFBF"/>
      </left>
      <right style="thin">
        <color indexed="64"/>
      </right>
      <top style="thin">
        <color rgb="FFBFBFBF"/>
      </top>
      <bottom style="thin">
        <color indexed="64"/>
      </bottom>
      <diagonal/>
    </border>
    <border>
      <left style="thin">
        <color indexed="64"/>
      </left>
      <right style="thin">
        <color rgb="FFBFBFBF"/>
      </right>
      <top style="thin">
        <color indexed="64"/>
      </top>
      <bottom style="thin">
        <color indexed="64"/>
      </bottom>
      <diagonal/>
    </border>
    <border>
      <left style="thin">
        <color rgb="FFBFBFB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BFBFBF"/>
      </right>
      <top style="medium">
        <color indexed="64"/>
      </top>
      <bottom style="medium">
        <color indexed="64"/>
      </bottom>
      <diagonal/>
    </border>
    <border>
      <left style="thin">
        <color rgb="FFBFBFB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FBFBF"/>
      </left>
      <right style="thin">
        <color rgb="FFBFBFBF"/>
      </right>
      <top style="medium">
        <color indexed="64"/>
      </top>
      <bottom style="medium">
        <color indexed="64"/>
      </bottom>
      <diagonal/>
    </border>
    <border>
      <left style="thin">
        <color rgb="FFBFBFBF"/>
      </left>
      <right/>
      <top style="medium">
        <color indexed="64"/>
      </top>
      <bottom style="medium">
        <color indexed="64"/>
      </bottom>
      <diagonal/>
    </border>
  </borders>
  <cellStyleXfs count="78">
    <xf numFmtId="0" fontId="0" fillId="0" borderId="0"/>
    <xf numFmtId="0" fontId="31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0" fillId="0" borderId="0"/>
    <xf numFmtId="0" fontId="32" fillId="0" borderId="0"/>
    <xf numFmtId="9" fontId="32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0" fontId="34" fillId="0" borderId="0"/>
    <xf numFmtId="0" fontId="35" fillId="0" borderId="0" applyNumberForma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0" fontId="30" fillId="0" borderId="0"/>
    <xf numFmtId="0" fontId="32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Border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41" fillId="4" borderId="22" applyNumberFormat="0" applyAlignment="0" applyProtection="0"/>
    <xf numFmtId="0" fontId="42" fillId="4" borderId="21" applyNumberFormat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50" fillId="0" borderId="0" applyNumberFormat="0" applyFill="0" applyBorder="0" applyAlignment="0" applyProtection="0"/>
  </cellStyleXfs>
  <cellXfs count="244">
    <xf numFmtId="0" fontId="0" fillId="0" borderId="0" xfId="0"/>
    <xf numFmtId="0" fontId="4" fillId="4" borderId="1" xfId="0" applyFont="1" applyFill="1" applyBorder="1" applyAlignment="1">
      <alignment horizontal="left" vertical="center"/>
    </xf>
    <xf numFmtId="3" fontId="5" fillId="5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left" vertical="center" wrapText="1"/>
    </xf>
    <xf numFmtId="10" fontId="5" fillId="5" borderId="1" xfId="0" applyNumberFormat="1" applyFon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left" vertical="center" wrapText="1"/>
    </xf>
    <xf numFmtId="0" fontId="4" fillId="9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4" fontId="9" fillId="16" borderId="1" xfId="0" applyNumberFormat="1" applyFont="1" applyFill="1" applyBorder="1" applyAlignment="1">
      <alignment horizontal="right" vertical="center"/>
    </xf>
    <xf numFmtId="0" fontId="10" fillId="15" borderId="1" xfId="0" applyFont="1" applyFill="1" applyBorder="1" applyAlignment="1">
      <alignment horizontal="center" vertical="center"/>
    </xf>
    <xf numFmtId="1" fontId="12" fillId="15" borderId="1" xfId="0" applyNumberFormat="1" applyFont="1" applyFill="1" applyBorder="1" applyAlignment="1">
      <alignment horizontal="center" vertical="center"/>
    </xf>
    <xf numFmtId="4" fontId="14" fillId="16" borderId="1" xfId="0" applyNumberFormat="1" applyFont="1" applyFill="1" applyBorder="1" applyAlignment="1">
      <alignment horizontal="right" vertical="center"/>
    </xf>
    <xf numFmtId="0" fontId="6" fillId="8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left" vertical="center"/>
    </xf>
    <xf numFmtId="3" fontId="14" fillId="16" borderId="1" xfId="0" applyNumberFormat="1" applyFont="1" applyFill="1" applyBorder="1" applyAlignment="1">
      <alignment horizontal="right" vertical="center"/>
    </xf>
    <xf numFmtId="0" fontId="7" fillId="5" borderId="1" xfId="0" applyFont="1" applyFill="1" applyBorder="1" applyAlignment="1">
      <alignment horizontal="center" vertical="center"/>
    </xf>
    <xf numFmtId="3" fontId="18" fillId="11" borderId="1" xfId="0" applyNumberFormat="1" applyFont="1" applyFill="1" applyBorder="1" applyAlignment="1">
      <alignment horizontal="right" vertical="center"/>
    </xf>
    <xf numFmtId="3" fontId="18" fillId="5" borderId="1" xfId="0" applyNumberFormat="1" applyFont="1" applyFill="1" applyBorder="1" applyAlignment="1">
      <alignment horizontal="right" vertical="center"/>
    </xf>
    <xf numFmtId="0" fontId="12" fillId="4" borderId="1" xfId="0" applyFont="1" applyFill="1" applyBorder="1" applyAlignment="1">
      <alignment horizontal="left" vertical="center"/>
    </xf>
    <xf numFmtId="4" fontId="20" fillId="12" borderId="2" xfId="0" applyNumberFormat="1" applyFont="1" applyFill="1" applyBorder="1" applyAlignment="1">
      <alignment horizontal="right" vertical="center"/>
    </xf>
    <xf numFmtId="3" fontId="20" fillId="12" borderId="2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19" fillId="16" borderId="1" xfId="0" applyFont="1" applyFill="1" applyBorder="1" applyAlignment="1">
      <alignment horizontal="left" vertical="center"/>
    </xf>
    <xf numFmtId="3" fontId="24" fillId="16" borderId="2" xfId="0" applyNumberFormat="1" applyFont="1" applyFill="1" applyBorder="1" applyAlignment="1">
      <alignment horizontal="right" vertical="center"/>
    </xf>
    <xf numFmtId="0" fontId="0" fillId="16" borderId="1" xfId="0" applyFill="1" applyBorder="1"/>
    <xf numFmtId="0" fontId="12" fillId="16" borderId="1" xfId="0" applyFont="1" applyFill="1" applyBorder="1" applyAlignment="1">
      <alignment horizontal="left" vertical="center"/>
    </xf>
    <xf numFmtId="4" fontId="28" fillId="16" borderId="1" xfId="0" applyNumberFormat="1" applyFont="1" applyFill="1" applyBorder="1" applyAlignment="1">
      <alignment horizontal="right" vertical="center"/>
    </xf>
    <xf numFmtId="10" fontId="28" fillId="16" borderId="1" xfId="0" applyNumberFormat="1" applyFont="1" applyFill="1" applyBorder="1" applyAlignment="1">
      <alignment horizontal="right" vertical="center"/>
    </xf>
    <xf numFmtId="0" fontId="26" fillId="16" borderId="2" xfId="0" applyFont="1" applyFill="1" applyBorder="1" applyAlignment="1">
      <alignment horizontal="left" vertical="center"/>
    </xf>
    <xf numFmtId="3" fontId="29" fillId="16" borderId="2" xfId="0" applyNumberFormat="1" applyFont="1" applyFill="1" applyBorder="1" applyAlignment="1">
      <alignment horizontal="right" vertical="center"/>
    </xf>
    <xf numFmtId="0" fontId="3" fillId="3" borderId="0" xfId="0" applyFont="1" applyFill="1" applyAlignment="1">
      <alignment horizontal="center" vertical="center"/>
    </xf>
    <xf numFmtId="0" fontId="32" fillId="19" borderId="3" xfId="7" applyFill="1" applyBorder="1"/>
    <xf numFmtId="3" fontId="32" fillId="19" borderId="3" xfId="7" applyNumberFormat="1" applyFill="1" applyBorder="1"/>
    <xf numFmtId="0" fontId="32" fillId="19" borderId="3" xfId="7" applyFill="1" applyBorder="1" applyAlignment="1">
      <alignment horizontal="left"/>
    </xf>
    <xf numFmtId="0" fontId="37" fillId="20" borderId="5" xfId="0" applyFont="1" applyFill="1" applyBorder="1" applyAlignment="1">
      <alignment horizontal="left" vertical="top" wrapText="1"/>
    </xf>
    <xf numFmtId="0" fontId="38" fillId="21" borderId="5" xfId="0" applyFont="1" applyFill="1" applyBorder="1" applyAlignment="1">
      <alignment horizontal="left" vertical="top" wrapText="1"/>
    </xf>
    <xf numFmtId="0" fontId="37" fillId="20" borderId="6" xfId="0" applyFont="1" applyFill="1" applyBorder="1" applyAlignment="1">
      <alignment horizontal="left" vertical="top" wrapText="1"/>
    </xf>
    <xf numFmtId="0" fontId="38" fillId="21" borderId="6" xfId="0" applyFont="1" applyFill="1" applyBorder="1" applyAlignment="1">
      <alignment horizontal="left" vertical="top" wrapText="1"/>
    </xf>
    <xf numFmtId="10" fontId="0" fillId="0" borderId="0" xfId="0" applyNumberFormat="1"/>
    <xf numFmtId="9" fontId="0" fillId="0" borderId="0" xfId="0" applyNumberFormat="1"/>
    <xf numFmtId="3" fontId="5" fillId="0" borderId="1" xfId="0" applyNumberFormat="1" applyFont="1" applyBorder="1" applyAlignment="1">
      <alignment horizontal="right" vertical="center"/>
    </xf>
    <xf numFmtId="0" fontId="36" fillId="0" borderId="0" xfId="33"/>
    <xf numFmtId="0" fontId="6" fillId="2" borderId="7" xfId="0" applyFont="1" applyFill="1" applyBorder="1" applyAlignment="1">
      <alignment horizontal="center" vertical="center" wrapText="1"/>
    </xf>
    <xf numFmtId="0" fontId="6" fillId="13" borderId="7" xfId="0" applyFont="1" applyFill="1" applyBorder="1" applyAlignment="1">
      <alignment horizontal="center" vertical="center" wrapText="1"/>
    </xf>
    <xf numFmtId="0" fontId="6" fillId="14" borderId="7" xfId="0" applyFont="1" applyFill="1" applyBorder="1" applyAlignment="1">
      <alignment horizontal="center" vertical="center" wrapText="1"/>
    </xf>
    <xf numFmtId="0" fontId="12" fillId="15" borderId="14" xfId="0" applyFont="1" applyFill="1" applyBorder="1" applyAlignment="1">
      <alignment horizontal="left" vertical="center"/>
    </xf>
    <xf numFmtId="0" fontId="12" fillId="4" borderId="14" xfId="0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center" vertical="center" wrapText="1"/>
    </xf>
    <xf numFmtId="16" fontId="0" fillId="0" borderId="0" xfId="0" applyNumberFormat="1"/>
    <xf numFmtId="0" fontId="6" fillId="14" borderId="10" xfId="0" applyFont="1" applyFill="1" applyBorder="1" applyAlignment="1">
      <alignment horizontal="center" vertical="center" wrapText="1"/>
    </xf>
    <xf numFmtId="0" fontId="16" fillId="24" borderId="15" xfId="0" applyFont="1" applyFill="1" applyBorder="1"/>
    <xf numFmtId="0" fontId="3" fillId="23" borderId="0" xfId="0" applyFont="1" applyFill="1"/>
    <xf numFmtId="0" fontId="6" fillId="14" borderId="1" xfId="0" applyFont="1" applyFill="1" applyBorder="1" applyAlignment="1">
      <alignment vertical="center" wrapText="1"/>
    </xf>
    <xf numFmtId="0" fontId="16" fillId="2" borderId="0" xfId="0" applyFont="1" applyFill="1" applyAlignment="1">
      <alignment vertical="center"/>
    </xf>
    <xf numFmtId="0" fontId="6" fillId="6" borderId="13" xfId="0" applyFont="1" applyFill="1" applyBorder="1" applyAlignment="1">
      <alignment vertical="center" wrapText="1"/>
    </xf>
    <xf numFmtId="3" fontId="11" fillId="7" borderId="16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vertical="center"/>
    </xf>
    <xf numFmtId="14" fontId="0" fillId="0" borderId="0" xfId="0" applyNumberFormat="1"/>
    <xf numFmtId="3" fontId="15" fillId="25" borderId="17" xfId="0" applyNumberFormat="1" applyFont="1" applyFill="1" applyBorder="1" applyAlignment="1">
      <alignment horizontal="right" vertical="center"/>
    </xf>
    <xf numFmtId="3" fontId="15" fillId="25" borderId="1" xfId="0" applyNumberFormat="1" applyFont="1" applyFill="1" applyBorder="1" applyAlignment="1">
      <alignment horizontal="right" vertical="center"/>
    </xf>
    <xf numFmtId="3" fontId="15" fillId="25" borderId="18" xfId="0" applyNumberFormat="1" applyFont="1" applyFill="1" applyBorder="1" applyAlignment="1">
      <alignment horizontal="right" vertical="center"/>
    </xf>
    <xf numFmtId="0" fontId="40" fillId="0" borderId="0" xfId="0" applyFont="1"/>
    <xf numFmtId="0" fontId="12" fillId="15" borderId="19" xfId="0" applyFont="1" applyFill="1" applyBorder="1" applyAlignment="1">
      <alignment horizontal="left" vertical="center"/>
    </xf>
    <xf numFmtId="0" fontId="12" fillId="4" borderId="19" xfId="0" applyFont="1" applyFill="1" applyBorder="1" applyAlignment="1">
      <alignment horizontal="left" vertical="center"/>
    </xf>
    <xf numFmtId="0" fontId="12" fillId="15" borderId="20" xfId="0" applyFont="1" applyFill="1" applyBorder="1" applyAlignment="1">
      <alignment horizontal="left" vertical="center"/>
    </xf>
    <xf numFmtId="0" fontId="12" fillId="4" borderId="20" xfId="0" applyFont="1" applyFill="1" applyBorder="1" applyAlignment="1">
      <alignment horizontal="left" vertical="center"/>
    </xf>
    <xf numFmtId="3" fontId="15" fillId="16" borderId="10" xfId="0" applyNumberFormat="1" applyFont="1" applyFill="1" applyBorder="1" applyAlignment="1">
      <alignment horizontal="right" vertical="center"/>
    </xf>
    <xf numFmtId="3" fontId="5" fillId="0" borderId="0" xfId="0" applyNumberFormat="1" applyFont="1" applyAlignment="1">
      <alignment horizontal="right" vertical="center"/>
    </xf>
    <xf numFmtId="0" fontId="0" fillId="0" borderId="0" xfId="0" applyAlignment="1">
      <alignment wrapText="1"/>
    </xf>
    <xf numFmtId="10" fontId="41" fillId="4" borderId="22" xfId="49" applyNumberFormat="1" applyAlignment="1">
      <alignment horizontal="right" vertical="center"/>
    </xf>
    <xf numFmtId="10" fontId="42" fillId="4" borderId="21" xfId="50" applyNumberFormat="1" applyAlignment="1">
      <alignment horizontal="right" vertical="center"/>
    </xf>
    <xf numFmtId="0" fontId="2" fillId="17" borderId="8" xfId="0" applyFont="1" applyFill="1" applyBorder="1" applyAlignment="1">
      <alignment vertical="center"/>
    </xf>
    <xf numFmtId="0" fontId="2" fillId="17" borderId="0" xfId="0" applyFont="1" applyFill="1" applyAlignment="1">
      <alignment vertical="center"/>
    </xf>
    <xf numFmtId="0" fontId="44" fillId="17" borderId="0" xfId="0" applyFont="1" applyFill="1" applyAlignment="1">
      <alignment vertical="center"/>
    </xf>
    <xf numFmtId="0" fontId="12" fillId="26" borderId="20" xfId="0" applyFont="1" applyFill="1" applyBorder="1" applyAlignment="1">
      <alignment horizontal="left" vertical="center"/>
    </xf>
    <xf numFmtId="0" fontId="45" fillId="28" borderId="23" xfId="0" applyFont="1" applyFill="1" applyBorder="1"/>
    <xf numFmtId="167" fontId="14" fillId="16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left" vertical="center"/>
    </xf>
    <xf numFmtId="0" fontId="32" fillId="19" borderId="4" xfId="24" applyFill="1" applyBorder="1" applyAlignment="1">
      <alignment horizontal="left"/>
    </xf>
    <xf numFmtId="0" fontId="36" fillId="22" borderId="3" xfId="1" applyFont="1" applyFill="1" applyBorder="1"/>
    <xf numFmtId="4" fontId="31" fillId="22" borderId="3" xfId="1" applyNumberFormat="1" applyFill="1" applyBorder="1"/>
    <xf numFmtId="0" fontId="18" fillId="5" borderId="3" xfId="0" applyFont="1" applyFill="1" applyBorder="1" applyAlignment="1">
      <alignment horizontal="left" vertical="center"/>
    </xf>
    <xf numFmtId="0" fontId="31" fillId="22" borderId="3" xfId="1" applyFill="1" applyBorder="1"/>
    <xf numFmtId="3" fontId="18" fillId="5" borderId="3" xfId="0" applyNumberFormat="1" applyFont="1" applyFill="1" applyBorder="1" applyAlignment="1">
      <alignment horizontal="left" vertical="center"/>
    </xf>
    <xf numFmtId="0" fontId="0" fillId="0" borderId="3" xfId="0" applyBorder="1"/>
    <xf numFmtId="3" fontId="14" fillId="16" borderId="10" xfId="0" applyNumberFormat="1" applyFont="1" applyFill="1" applyBorder="1" applyAlignment="1">
      <alignment horizontal="right" vertical="center"/>
    </xf>
    <xf numFmtId="3" fontId="11" fillId="7" borderId="24" xfId="0" applyNumberFormat="1" applyFont="1" applyFill="1" applyBorder="1" applyAlignment="1">
      <alignment horizontal="right" vertical="center"/>
    </xf>
    <xf numFmtId="0" fontId="6" fillId="14" borderId="16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1" fontId="5" fillId="5" borderId="1" xfId="0" applyNumberFormat="1" applyFont="1" applyFill="1" applyBorder="1" applyAlignment="1">
      <alignment horizontal="right" vertical="center"/>
    </xf>
    <xf numFmtId="168" fontId="19" fillId="4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2" fillId="30" borderId="1" xfId="0" applyFont="1" applyFill="1" applyBorder="1" applyAlignment="1">
      <alignment horizontal="left" vertical="center" wrapText="1"/>
    </xf>
    <xf numFmtId="0" fontId="12" fillId="30" borderId="1" xfId="0" applyFont="1" applyFill="1" applyBorder="1" applyAlignment="1">
      <alignment horizontal="left" vertical="center"/>
    </xf>
    <xf numFmtId="3" fontId="14" fillId="30" borderId="1" xfId="0" applyNumberFormat="1" applyFont="1" applyFill="1" applyBorder="1" applyAlignment="1">
      <alignment horizontal="right" vertical="center"/>
    </xf>
    <xf numFmtId="0" fontId="23" fillId="30" borderId="1" xfId="0" applyFont="1" applyFill="1" applyBorder="1" applyAlignment="1">
      <alignment horizontal="center" vertical="center"/>
    </xf>
    <xf numFmtId="0" fontId="23" fillId="30" borderId="1" xfId="0" applyFont="1" applyFill="1" applyBorder="1" applyAlignment="1">
      <alignment horizontal="left" vertical="center" wrapText="1"/>
    </xf>
    <xf numFmtId="3" fontId="18" fillId="30" borderId="1" xfId="0" applyNumberFormat="1" applyFont="1" applyFill="1" applyBorder="1" applyAlignment="1">
      <alignment horizontal="right" vertical="center"/>
    </xf>
    <xf numFmtId="0" fontId="19" fillId="31" borderId="1" xfId="0" applyFont="1" applyFill="1" applyBorder="1" applyAlignment="1">
      <alignment horizontal="left" vertical="center"/>
    </xf>
    <xf numFmtId="3" fontId="24" fillId="31" borderId="2" xfId="0" applyNumberFormat="1" applyFont="1" applyFill="1" applyBorder="1" applyAlignment="1">
      <alignment horizontal="right" vertical="center"/>
    </xf>
    <xf numFmtId="0" fontId="0" fillId="31" borderId="1" xfId="0" applyFill="1" applyBorder="1"/>
    <xf numFmtId="0" fontId="25" fillId="31" borderId="1" xfId="0" applyFont="1" applyFill="1" applyBorder="1" applyAlignment="1">
      <alignment horizontal="left" vertical="center"/>
    </xf>
    <xf numFmtId="3" fontId="26" fillId="31" borderId="1" xfId="0" applyNumberFormat="1" applyFont="1" applyFill="1" applyBorder="1" applyAlignment="1">
      <alignment horizontal="right" vertical="center"/>
    </xf>
    <xf numFmtId="0" fontId="0" fillId="31" borderId="0" xfId="0" applyFill="1"/>
    <xf numFmtId="0" fontId="12" fillId="31" borderId="1" xfId="0" applyFont="1" applyFill="1" applyBorder="1" applyAlignment="1">
      <alignment horizontal="left" vertical="center"/>
    </xf>
    <xf numFmtId="3" fontId="14" fillId="31" borderId="1" xfId="0" applyNumberFormat="1" applyFont="1" applyFill="1" applyBorder="1" applyAlignment="1">
      <alignment horizontal="right" vertical="center"/>
    </xf>
    <xf numFmtId="10" fontId="27" fillId="31" borderId="1" xfId="0" applyNumberFormat="1" applyFont="1" applyFill="1" applyBorder="1" applyAlignment="1">
      <alignment horizontal="center" vertical="center"/>
    </xf>
    <xf numFmtId="0" fontId="23" fillId="31" borderId="1" xfId="0" applyFont="1" applyFill="1" applyBorder="1" applyAlignment="1">
      <alignment horizontal="left" vertical="center" wrapText="1"/>
    </xf>
    <xf numFmtId="0" fontId="25" fillId="31" borderId="0" xfId="0" applyFont="1" applyFill="1" applyAlignment="1">
      <alignment horizontal="left" vertical="center"/>
    </xf>
    <xf numFmtId="3" fontId="26" fillId="31" borderId="0" xfId="0" applyNumberFormat="1" applyFont="1" applyFill="1" applyAlignment="1">
      <alignment horizontal="right" vertical="center"/>
    </xf>
    <xf numFmtId="0" fontId="23" fillId="31" borderId="0" xfId="0" applyFont="1" applyFill="1" applyAlignment="1">
      <alignment horizontal="left" vertical="center" wrapText="1"/>
    </xf>
    <xf numFmtId="0" fontId="19" fillId="31" borderId="25" xfId="0" applyFont="1" applyFill="1" applyBorder="1" applyAlignment="1">
      <alignment horizontal="left" vertical="center"/>
    </xf>
    <xf numFmtId="3" fontId="24" fillId="31" borderId="25" xfId="0" applyNumberFormat="1" applyFont="1" applyFill="1" applyBorder="1" applyAlignment="1">
      <alignment horizontal="right" vertical="center"/>
    </xf>
    <xf numFmtId="0" fontId="0" fillId="31" borderId="25" xfId="0" applyFill="1" applyBorder="1"/>
    <xf numFmtId="0" fontId="12" fillId="30" borderId="16" xfId="0" applyFont="1" applyFill="1" applyBorder="1" applyAlignment="1">
      <alignment horizontal="left" vertical="center" wrapText="1"/>
    </xf>
    <xf numFmtId="3" fontId="18" fillId="30" borderId="16" xfId="0" applyNumberFormat="1" applyFont="1" applyFill="1" applyBorder="1" applyAlignment="1">
      <alignment horizontal="right" vertical="center"/>
    </xf>
    <xf numFmtId="0" fontId="23" fillId="30" borderId="16" xfId="0" applyFont="1" applyFill="1" applyBorder="1" applyAlignment="1">
      <alignment horizontal="center" vertical="center"/>
    </xf>
    <xf numFmtId="0" fontId="25" fillId="31" borderId="26" xfId="0" applyFont="1" applyFill="1" applyBorder="1" applyAlignment="1">
      <alignment horizontal="left" vertical="center"/>
    </xf>
    <xf numFmtId="3" fontId="26" fillId="31" borderId="26" xfId="0" applyNumberFormat="1" applyFont="1" applyFill="1" applyBorder="1" applyAlignment="1">
      <alignment horizontal="right" vertical="center"/>
    </xf>
    <xf numFmtId="0" fontId="0" fillId="31" borderId="27" xfId="0" applyFill="1" applyBorder="1"/>
    <xf numFmtId="0" fontId="25" fillId="31" borderId="25" xfId="0" applyFont="1" applyFill="1" applyBorder="1" applyAlignment="1">
      <alignment horizontal="left" vertical="center"/>
    </xf>
    <xf numFmtId="3" fontId="26" fillId="31" borderId="25" xfId="0" applyNumberFormat="1" applyFont="1" applyFill="1" applyBorder="1" applyAlignment="1">
      <alignment horizontal="right" vertical="center"/>
    </xf>
    <xf numFmtId="0" fontId="23" fillId="31" borderId="25" xfId="0" applyFont="1" applyFill="1" applyBorder="1" applyAlignment="1">
      <alignment horizontal="left" vertical="center" wrapText="1"/>
    </xf>
    <xf numFmtId="0" fontId="0" fillId="31" borderId="28" xfId="0" applyFill="1" applyBorder="1"/>
    <xf numFmtId="0" fontId="12" fillId="31" borderId="1" xfId="0" applyFont="1" applyFill="1" applyBorder="1" applyAlignment="1">
      <alignment horizontal="left" vertical="center" wrapText="1"/>
    </xf>
    <xf numFmtId="0" fontId="23" fillId="31" borderId="1" xfId="0" applyFont="1" applyFill="1" applyBorder="1" applyAlignment="1">
      <alignment horizontal="center" vertical="center"/>
    </xf>
    <xf numFmtId="0" fontId="4" fillId="31" borderId="14" xfId="0" applyFont="1" applyFill="1" applyBorder="1" applyAlignment="1">
      <alignment horizontal="left" vertical="center"/>
    </xf>
    <xf numFmtId="3" fontId="28" fillId="31" borderId="14" xfId="0" applyNumberFormat="1" applyFont="1" applyFill="1" applyBorder="1" applyAlignment="1">
      <alignment horizontal="right" vertical="center"/>
    </xf>
    <xf numFmtId="10" fontId="47" fillId="31" borderId="14" xfId="0" applyNumberFormat="1" applyFont="1" applyFill="1" applyBorder="1" applyAlignment="1">
      <alignment horizontal="center" vertical="center"/>
    </xf>
    <xf numFmtId="0" fontId="48" fillId="31" borderId="0" xfId="0" applyFont="1" applyFill="1"/>
    <xf numFmtId="0" fontId="12" fillId="31" borderId="0" xfId="0" applyFont="1" applyFill="1" applyAlignment="1">
      <alignment horizontal="left" vertical="center" wrapText="1"/>
    </xf>
    <xf numFmtId="3" fontId="14" fillId="31" borderId="0" xfId="0" applyNumberFormat="1" applyFont="1" applyFill="1" applyAlignment="1">
      <alignment horizontal="right" vertical="center"/>
    </xf>
    <xf numFmtId="0" fontId="23" fillId="31" borderId="0" xfId="0" applyFont="1" applyFill="1" applyAlignment="1">
      <alignment horizontal="center" vertical="center"/>
    </xf>
    <xf numFmtId="4" fontId="28" fillId="31" borderId="1" xfId="0" applyNumberFormat="1" applyFont="1" applyFill="1" applyBorder="1" applyAlignment="1">
      <alignment horizontal="right" vertical="center"/>
    </xf>
    <xf numFmtId="10" fontId="28" fillId="31" borderId="1" xfId="0" applyNumberFormat="1" applyFont="1" applyFill="1" applyBorder="1" applyAlignment="1">
      <alignment horizontal="right" vertical="center"/>
    </xf>
    <xf numFmtId="3" fontId="24" fillId="31" borderId="16" xfId="0" applyNumberFormat="1" applyFont="1" applyFill="1" applyBorder="1" applyAlignment="1">
      <alignment horizontal="right" vertical="center"/>
    </xf>
    <xf numFmtId="0" fontId="0" fillId="30" borderId="0" xfId="0" applyFill="1"/>
    <xf numFmtId="0" fontId="10" fillId="30" borderId="1" xfId="0" applyFont="1" applyFill="1" applyBorder="1" applyAlignment="1">
      <alignment horizontal="center" vertical="center"/>
    </xf>
    <xf numFmtId="1" fontId="12" fillId="30" borderId="1" xfId="0" applyNumberFormat="1" applyFont="1" applyFill="1" applyBorder="1" applyAlignment="1">
      <alignment horizontal="left" vertical="center"/>
    </xf>
    <xf numFmtId="1" fontId="12" fillId="30" borderId="1" xfId="0" applyNumberFormat="1" applyFont="1" applyFill="1" applyBorder="1" applyAlignment="1">
      <alignment horizontal="center" vertical="center"/>
    </xf>
    <xf numFmtId="10" fontId="13" fillId="31" borderId="1" xfId="0" applyNumberFormat="1" applyFont="1" applyFill="1" applyBorder="1" applyAlignment="1">
      <alignment horizontal="right" vertical="center"/>
    </xf>
    <xf numFmtId="4" fontId="13" fillId="31" borderId="1" xfId="0" applyNumberFormat="1" applyFont="1" applyFill="1" applyBorder="1" applyAlignment="1">
      <alignment horizontal="right" vertical="center"/>
    </xf>
    <xf numFmtId="3" fontId="17" fillId="32" borderId="1" xfId="0" applyNumberFormat="1" applyFont="1" applyFill="1" applyBorder="1" applyAlignment="1">
      <alignment horizontal="right" vertical="center"/>
    </xf>
    <xf numFmtId="0" fontId="10" fillId="32" borderId="1" xfId="0" applyFont="1" applyFill="1" applyBorder="1" applyAlignment="1">
      <alignment horizontal="center" vertical="center"/>
    </xf>
    <xf numFmtId="1" fontId="12" fillId="32" borderId="1" xfId="0" applyNumberFormat="1" applyFont="1" applyFill="1" applyBorder="1" applyAlignment="1">
      <alignment horizontal="left" vertical="center"/>
    </xf>
    <xf numFmtId="1" fontId="12" fillId="32" borderId="1" xfId="0" applyNumberFormat="1" applyFont="1" applyFill="1" applyBorder="1" applyAlignment="1">
      <alignment horizontal="center" vertical="center"/>
    </xf>
    <xf numFmtId="1" fontId="12" fillId="33" borderId="1" xfId="0" applyNumberFormat="1" applyFont="1" applyFill="1" applyBorder="1" applyAlignment="1">
      <alignment horizontal="right" vertical="center"/>
    </xf>
    <xf numFmtId="166" fontId="12" fillId="33" borderId="1" xfId="0" applyNumberFormat="1" applyFont="1" applyFill="1" applyBorder="1" applyAlignment="1">
      <alignment horizontal="right" vertical="center"/>
    </xf>
    <xf numFmtId="0" fontId="0" fillId="36" borderId="0" xfId="0" applyFill="1"/>
    <xf numFmtId="0" fontId="3" fillId="29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1" fontId="6" fillId="6" borderId="12" xfId="0" applyNumberFormat="1" applyFont="1" applyFill="1" applyBorder="1" applyAlignment="1">
      <alignment vertical="center" wrapText="1"/>
    </xf>
    <xf numFmtId="0" fontId="12" fillId="33" borderId="3" xfId="0" applyFont="1" applyFill="1" applyBorder="1" applyAlignment="1">
      <alignment horizontal="left" vertical="center"/>
    </xf>
    <xf numFmtId="0" fontId="0" fillId="32" borderId="0" xfId="0" applyFill="1"/>
    <xf numFmtId="0" fontId="50" fillId="0" borderId="0" xfId="77"/>
    <xf numFmtId="0" fontId="49" fillId="32" borderId="0" xfId="0" applyFont="1" applyFill="1"/>
    <xf numFmtId="0" fontId="51" fillId="37" borderId="0" xfId="0" applyFont="1" applyFill="1"/>
    <xf numFmtId="0" fontId="0" fillId="37" borderId="0" xfId="0" applyFill="1"/>
    <xf numFmtId="169" fontId="4" fillId="4" borderId="1" xfId="75" applyNumberFormat="1" applyFont="1" applyFill="1" applyBorder="1" applyAlignment="1">
      <alignment horizontal="left" vertical="center"/>
    </xf>
    <xf numFmtId="9" fontId="52" fillId="7" borderId="1" xfId="76" applyFont="1" applyFill="1" applyBorder="1" applyAlignment="1">
      <alignment horizontal="center" vertical="center"/>
    </xf>
    <xf numFmtId="0" fontId="51" fillId="0" borderId="0" xfId="0" applyFont="1"/>
    <xf numFmtId="0" fontId="43" fillId="37" borderId="20" xfId="0" applyFont="1" applyFill="1" applyBorder="1" applyAlignment="1">
      <alignment horizontal="left" vertical="center"/>
    </xf>
    <xf numFmtId="0" fontId="43" fillId="26" borderId="30" xfId="0" applyFont="1" applyFill="1" applyBorder="1" applyAlignment="1">
      <alignment horizontal="left" vertical="center"/>
    </xf>
    <xf numFmtId="3" fontId="0" fillId="27" borderId="31" xfId="0" applyNumberFormat="1" applyFill="1" applyBorder="1" applyAlignment="1">
      <alignment horizontal="right" vertical="center"/>
    </xf>
    <xf numFmtId="0" fontId="43" fillId="26" borderId="32" xfId="0" applyFont="1" applyFill="1" applyBorder="1" applyAlignment="1">
      <alignment horizontal="left" vertical="center"/>
    </xf>
    <xf numFmtId="3" fontId="0" fillId="27" borderId="33" xfId="0" applyNumberFormat="1" applyFill="1" applyBorder="1" applyAlignment="1">
      <alignment horizontal="right" vertical="center"/>
    </xf>
    <xf numFmtId="0" fontId="43" fillId="26" borderId="34" xfId="0" applyFont="1" applyFill="1" applyBorder="1" applyAlignment="1">
      <alignment horizontal="left" vertical="center"/>
    </xf>
    <xf numFmtId="3" fontId="0" fillId="27" borderId="35" xfId="0" applyNumberFormat="1" applyFill="1" applyBorder="1" applyAlignment="1">
      <alignment horizontal="right" vertical="center"/>
    </xf>
    <xf numFmtId="3" fontId="15" fillId="25" borderId="0" xfId="0" applyNumberFormat="1" applyFont="1" applyFill="1" applyAlignment="1">
      <alignment horizontal="right" vertical="center"/>
    </xf>
    <xf numFmtId="3" fontId="15" fillId="25" borderId="37" xfId="0" applyNumberFormat="1" applyFont="1" applyFill="1" applyBorder="1" applyAlignment="1">
      <alignment horizontal="right" vertical="center"/>
    </xf>
    <xf numFmtId="0" fontId="12" fillId="15" borderId="36" xfId="0" applyFont="1" applyFill="1" applyBorder="1" applyAlignment="1">
      <alignment horizontal="left" vertical="center"/>
    </xf>
    <xf numFmtId="0" fontId="12" fillId="4" borderId="36" xfId="0" applyFont="1" applyFill="1" applyBorder="1" applyAlignment="1">
      <alignment horizontal="left" vertical="center"/>
    </xf>
    <xf numFmtId="0" fontId="12" fillId="4" borderId="38" xfId="0" applyFont="1" applyFill="1" applyBorder="1" applyAlignment="1">
      <alignment horizontal="left" vertical="center"/>
    </xf>
    <xf numFmtId="3" fontId="15" fillId="25" borderId="39" xfId="0" applyNumberFormat="1" applyFont="1" applyFill="1" applyBorder="1" applyAlignment="1">
      <alignment horizontal="right" vertical="center"/>
    </xf>
    <xf numFmtId="3" fontId="15" fillId="25" borderId="40" xfId="0" applyNumberFormat="1" applyFont="1" applyFill="1" applyBorder="1" applyAlignment="1">
      <alignment horizontal="right" vertical="center"/>
    </xf>
    <xf numFmtId="3" fontId="15" fillId="16" borderId="9" xfId="0" applyNumberFormat="1" applyFont="1" applyFill="1" applyBorder="1" applyAlignment="1">
      <alignment horizontal="right" vertical="center"/>
    </xf>
    <xf numFmtId="0" fontId="12" fillId="15" borderId="13" xfId="0" applyFont="1" applyFill="1" applyBorder="1" applyAlignment="1">
      <alignment horizontal="left" vertical="center"/>
    </xf>
    <xf numFmtId="3" fontId="15" fillId="16" borderId="11" xfId="0" applyNumberFormat="1" applyFont="1" applyFill="1" applyBorder="1" applyAlignment="1">
      <alignment horizontal="right" vertical="center"/>
    </xf>
    <xf numFmtId="0" fontId="21" fillId="3" borderId="41" xfId="0" applyFont="1" applyFill="1" applyBorder="1" applyAlignment="1">
      <alignment horizontal="center" vertical="center" wrapText="1"/>
    </xf>
    <xf numFmtId="0" fontId="21" fillId="3" borderId="42" xfId="0" applyFont="1" applyFill="1" applyBorder="1" applyAlignment="1">
      <alignment horizontal="center" vertical="center" wrapText="1"/>
    </xf>
    <xf numFmtId="0" fontId="21" fillId="3" borderId="43" xfId="0" applyFont="1" applyFill="1" applyBorder="1" applyAlignment="1">
      <alignment horizontal="center" vertical="center" wrapText="1"/>
    </xf>
    <xf numFmtId="0" fontId="21" fillId="3" borderId="44" xfId="0" applyFont="1" applyFill="1" applyBorder="1" applyAlignment="1">
      <alignment horizontal="center" vertical="center" wrapText="1"/>
    </xf>
    <xf numFmtId="3" fontId="12" fillId="33" borderId="1" xfId="0" applyNumberFormat="1" applyFont="1" applyFill="1" applyBorder="1" applyAlignment="1">
      <alignment horizontal="right" vertical="center"/>
    </xf>
    <xf numFmtId="0" fontId="54" fillId="15" borderId="1" xfId="0" applyFont="1" applyFill="1" applyBorder="1" applyAlignment="1">
      <alignment horizontal="center" vertical="center"/>
    </xf>
    <xf numFmtId="1" fontId="55" fillId="4" borderId="1" xfId="0" applyNumberFormat="1" applyFont="1" applyFill="1" applyBorder="1" applyAlignment="1">
      <alignment horizontal="left" vertical="center"/>
    </xf>
    <xf numFmtId="1" fontId="55" fillId="15" borderId="1" xfId="0" applyNumberFormat="1" applyFont="1" applyFill="1" applyBorder="1" applyAlignment="1">
      <alignment horizontal="center" vertical="center"/>
    </xf>
    <xf numFmtId="167" fontId="56" fillId="16" borderId="1" xfId="0" applyNumberFormat="1" applyFont="1" applyFill="1" applyBorder="1" applyAlignment="1">
      <alignment horizontal="right" vertical="center"/>
    </xf>
    <xf numFmtId="3" fontId="56" fillId="16" borderId="10" xfId="0" applyNumberFormat="1" applyFont="1" applyFill="1" applyBorder="1" applyAlignment="1">
      <alignment horizontal="right" vertical="center"/>
    </xf>
    <xf numFmtId="1" fontId="12" fillId="15" borderId="1" xfId="0" applyNumberFormat="1" applyFont="1" applyFill="1" applyBorder="1" applyAlignment="1">
      <alignment horizontal="left" vertical="center"/>
    </xf>
    <xf numFmtId="1" fontId="12" fillId="0" borderId="1" xfId="0" applyNumberFormat="1" applyFont="1" applyBorder="1" applyAlignment="1">
      <alignment horizontal="center" vertical="center"/>
    </xf>
    <xf numFmtId="0" fontId="36" fillId="0" borderId="0" xfId="33" applyBorder="1"/>
    <xf numFmtId="0" fontId="36" fillId="0" borderId="0" xfId="0" applyFont="1"/>
    <xf numFmtId="0" fontId="36" fillId="32" borderId="0" xfId="33" applyFill="1"/>
    <xf numFmtId="3" fontId="31" fillId="19" borderId="3" xfId="20" applyNumberFormat="1" applyFont="1" applyFill="1" applyBorder="1"/>
    <xf numFmtId="3" fontId="31" fillId="19" borderId="3" xfId="2" applyNumberFormat="1" applyFont="1" applyFill="1" applyBorder="1"/>
    <xf numFmtId="0" fontId="55" fillId="30" borderId="1" xfId="0" applyFont="1" applyFill="1" applyBorder="1" applyAlignment="1">
      <alignment horizontal="left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1" fillId="3" borderId="11" xfId="0" applyFont="1" applyFill="1" applyBorder="1" applyAlignment="1">
      <alignment horizontal="center" vertical="center" wrapText="1"/>
    </xf>
    <xf numFmtId="165" fontId="31" fillId="19" borderId="3" xfId="2" applyNumberFormat="1" applyFont="1" applyFill="1" applyBorder="1"/>
    <xf numFmtId="0" fontId="23" fillId="30" borderId="16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3" fontId="20" fillId="12" borderId="2" xfId="0" applyNumberFormat="1" applyFont="1" applyFill="1" applyBorder="1" applyAlignment="1">
      <alignment horizontal="left" vertical="center"/>
    </xf>
    <xf numFmtId="3" fontId="18" fillId="34" borderId="1" xfId="0" applyNumberFormat="1" applyFont="1" applyFill="1" applyBorder="1" applyAlignment="1">
      <alignment horizontal="right" vertical="center"/>
    </xf>
    <xf numFmtId="3" fontId="18" fillId="35" borderId="1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0" fillId="0" borderId="0" xfId="0"/>
    <xf numFmtId="0" fontId="2" fillId="9" borderId="1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left" vertical="center"/>
    </xf>
    <xf numFmtId="0" fontId="2" fillId="12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8" fillId="11" borderId="1" xfId="0" applyFont="1" applyFill="1" applyBorder="1" applyAlignment="1">
      <alignment horizontal="left" vertical="top" wrapText="1"/>
    </xf>
    <xf numFmtId="0" fontId="3" fillId="10" borderId="0" xfId="0" applyFont="1" applyFill="1" applyAlignment="1">
      <alignment horizontal="left" vertical="center"/>
    </xf>
    <xf numFmtId="0" fontId="3" fillId="8" borderId="0" xfId="0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14" borderId="0" xfId="0" applyFont="1" applyFill="1" applyAlignment="1">
      <alignment horizontal="left" vertical="center"/>
    </xf>
    <xf numFmtId="0" fontId="22" fillId="18" borderId="0" xfId="0" applyFont="1" applyFill="1" applyAlignment="1">
      <alignment horizontal="left" vertical="center" wrapText="1"/>
    </xf>
    <xf numFmtId="0" fontId="16" fillId="2" borderId="0" xfId="0" applyFont="1" applyFill="1" applyAlignment="1">
      <alignment horizontal="left" vertical="center"/>
    </xf>
    <xf numFmtId="0" fontId="2" fillId="17" borderId="8" xfId="0" applyFont="1" applyFill="1" applyBorder="1" applyAlignment="1">
      <alignment horizontal="left" vertical="center" wrapText="1"/>
    </xf>
    <xf numFmtId="0" fontId="2" fillId="17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14" borderId="10" xfId="0" applyFont="1" applyFill="1" applyBorder="1" applyAlignment="1">
      <alignment horizontal="center" vertical="center" wrapText="1"/>
    </xf>
    <xf numFmtId="0" fontId="6" fillId="14" borderId="29" xfId="0" applyFont="1" applyFill="1" applyBorder="1" applyAlignment="1">
      <alignment horizontal="center" vertical="center" wrapText="1"/>
    </xf>
    <xf numFmtId="0" fontId="6" fillId="14" borderId="1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19" borderId="3" xfId="0" applyFill="1" applyBorder="1"/>
    <xf numFmtId="3" fontId="0" fillId="19" borderId="3" xfId="0" applyNumberFormat="1" applyFill="1" applyBorder="1"/>
    <xf numFmtId="0" fontId="57" fillId="19" borderId="3" xfId="0" applyFont="1" applyFill="1" applyBorder="1"/>
    <xf numFmtId="3" fontId="57" fillId="19" borderId="3" xfId="0" applyNumberFormat="1" applyFont="1" applyFill="1" applyBorder="1"/>
  </cellXfs>
  <cellStyles count="78">
    <cellStyle name="Beregning" xfId="50" builtinId="22"/>
    <cellStyle name="Hyperkobling" xfId="77" builtinId="8"/>
    <cellStyle name="Hyperkobling 2" xfId="32" xr:uid="{CCC53D98-B070-4301-B29A-182B6649F703}"/>
    <cellStyle name="Hyperkobling 3" xfId="18" xr:uid="{B3DAA929-1AF1-4C3B-BCA6-894DA4D66A5C}"/>
    <cellStyle name="Komma" xfId="75" builtinId="3"/>
    <cellStyle name="Komma 2" xfId="3" xr:uid="{06F5E869-1F60-4064-B3FF-E1EA9E3A6D79}"/>
    <cellStyle name="Komma 2 2" xfId="20" xr:uid="{6C753804-B50A-43FC-8AD0-0643CC17E0A7}"/>
    <cellStyle name="Komma 2 3" xfId="36" xr:uid="{6A8F0A1A-EBEA-4128-9970-752FE47CEC56}"/>
    <cellStyle name="Komma 2 3 2" xfId="51" xr:uid="{27B95730-D659-4030-8832-68DA198AA22B}"/>
    <cellStyle name="Komma 2 4" xfId="52" xr:uid="{15AF7587-3614-4146-A02D-333786CCD5A3}"/>
    <cellStyle name="Komma 3" xfId="4" xr:uid="{AA2BF613-6192-4F23-8651-FB83D6F434A8}"/>
    <cellStyle name="Komma 3 2" xfId="5" xr:uid="{DFDC835B-FF99-49B9-9B59-E16FF5490870}"/>
    <cellStyle name="Komma 3 2 2" xfId="22" xr:uid="{2869CF86-3E9D-41E8-8EF6-6D4B2869D464}"/>
    <cellStyle name="Komma 3 2 3" xfId="37" xr:uid="{0072A979-97FB-4A79-B057-7DC802A4B094}"/>
    <cellStyle name="Komma 3 2 3 2" xfId="53" xr:uid="{043DEEE7-6A60-4BF3-9294-AE9206997FCD}"/>
    <cellStyle name="Komma 3 2 4" xfId="54" xr:uid="{D1C84BDD-95B6-46B5-837D-FDFB224C0838}"/>
    <cellStyle name="Komma 3 3" xfId="21" xr:uid="{31A29A6E-C8FA-48AE-96EE-88155F7C0E6F}"/>
    <cellStyle name="Komma 3 4" xfId="38" xr:uid="{DCBCD00D-7AA2-4984-B033-1E7CDF108BA5}"/>
    <cellStyle name="Komma 3 4 2" xfId="55" xr:uid="{B12F019E-CAA9-441F-850E-0883B9DF557E}"/>
    <cellStyle name="Komma 3 5" xfId="56" xr:uid="{CB521456-BA03-46E1-AD46-1F86C683ED93}"/>
    <cellStyle name="Komma 4" xfId="16" xr:uid="{3A0B7D3B-CECA-4382-ADB4-C54CC0CDF822}"/>
    <cellStyle name="Komma 4 2" xfId="31" xr:uid="{1B861FA2-CF0E-4C8A-92CE-3ADE7D1007FC}"/>
    <cellStyle name="Komma 4 2 2" xfId="35" xr:uid="{66D70868-26DB-476F-8782-E810C2F3F884}"/>
    <cellStyle name="Komma 4 2 2 2" xfId="39" xr:uid="{B236C297-4E5F-496A-97A6-3523E3859558}"/>
    <cellStyle name="Komma 4 2 2 2 2" xfId="57" xr:uid="{25227257-70F7-4478-A78B-451C387AED70}"/>
    <cellStyle name="Komma 4 2 2 3" xfId="58" xr:uid="{E47159C3-43AD-49FA-808A-20FC975FC6BD}"/>
    <cellStyle name="Komma 4 2 3" xfId="40" xr:uid="{7F29CA6B-4A52-405C-89DE-656D5A5F2CAE}"/>
    <cellStyle name="Komma 4 2 3 2" xfId="59" xr:uid="{FB449CF7-1269-45EC-B517-806C6DE541FC}"/>
    <cellStyle name="Komma 4 2 4" xfId="60" xr:uid="{5628311B-C6F0-45DD-9DEB-70FD7C24619F}"/>
    <cellStyle name="Komma 4 3" xfId="34" xr:uid="{32F477AF-532F-48D1-81D9-0ED51DF82A0B}"/>
    <cellStyle name="Komma 4 3 2" xfId="41" xr:uid="{31895E25-7D84-42A8-9114-FCD33006825C}"/>
    <cellStyle name="Komma 4 3 2 2" xfId="61" xr:uid="{0E577A61-8571-4E8A-B4C4-DE34C4BA6069}"/>
    <cellStyle name="Komma 4 3 3" xfId="62" xr:uid="{DA2D38BB-CF9A-4DEE-9456-36A6AAB96698}"/>
    <cellStyle name="Komma 4 4" xfId="42" xr:uid="{51C6C523-30F9-4BCC-9A60-0FF1A2386539}"/>
    <cellStyle name="Komma 4 4 2" xfId="63" xr:uid="{62AECE41-2B91-40F8-9E72-ADADE07FF23A}"/>
    <cellStyle name="Komma 4 5" xfId="64" xr:uid="{121A84FA-1DE4-4281-8E4A-36AA6E791233}"/>
    <cellStyle name="Komma 5" xfId="19" xr:uid="{107E0EA9-865B-4BFF-BB8D-C3D9D7D53B82}"/>
    <cellStyle name="Komma 6" xfId="2" xr:uid="{C560313E-555B-4D11-ABE0-B7B377B9FFC2}"/>
    <cellStyle name="Komma 6 2" xfId="43" xr:uid="{CFBB4196-CEB9-4BDA-8E0C-3955ED1FF08C}"/>
    <cellStyle name="Komma 6 2 2" xfId="65" xr:uid="{CB7BA111-3230-4DB4-A7DE-9897A070C63A}"/>
    <cellStyle name="Komma 6 3" xfId="66" xr:uid="{AE496FE9-1E2F-453F-BE97-1D6F884CAC1D}"/>
    <cellStyle name="Komma 7" xfId="44" xr:uid="{9FC91197-5BF7-41E0-A41C-4EF93B643E13}"/>
    <cellStyle name="Komma 7 2" xfId="67" xr:uid="{BDF5C74A-7552-40F0-A265-B06BD11E294D}"/>
    <cellStyle name="Komma 8" xfId="68" xr:uid="{48030CCB-E224-4DBE-AE2A-194498322953}"/>
    <cellStyle name="Normal" xfId="0" builtinId="0"/>
    <cellStyle name="Normal 2" xfId="6" xr:uid="{E0A1D39B-9FA7-40EF-B871-229FA1F5EC57}"/>
    <cellStyle name="Normal 2 2" xfId="23" xr:uid="{07EFDDA3-A383-4698-881C-DDB73ADC984D}"/>
    <cellStyle name="Normal 3" xfId="7" xr:uid="{A4D4C9CA-ED3B-41AB-AFB8-8836001B797A}"/>
    <cellStyle name="Normal 3 2" xfId="24" xr:uid="{E15A1FE9-D05B-49CB-98BA-1F9ED71E4FA2}"/>
    <cellStyle name="Normal 4" xfId="15" xr:uid="{5978768D-A0D9-4FF6-9C10-89933722C87F}"/>
    <cellStyle name="Normal 4 2" xfId="30" xr:uid="{5A2A0BCD-5941-41EB-A3B3-C457DF095C2C}"/>
    <cellStyle name="Normal 5" xfId="17" xr:uid="{7E33674A-EE0F-4F5A-AB9D-6643E97DBE1A}"/>
    <cellStyle name="Normal 6" xfId="1" xr:uid="{B5EECFB8-5BD9-4A5F-93F3-ADE8743C21CC}"/>
    <cellStyle name="Normal 6 2" xfId="45" xr:uid="{54095E0D-ADAA-4B0F-8209-AD233446EC76}"/>
    <cellStyle name="Normal 7" xfId="33" xr:uid="{FAC874A8-00CA-4F88-B8CF-44AB2AA2E631}"/>
    <cellStyle name="Prosent" xfId="76" builtinId="5"/>
    <cellStyle name="Prosent 2" xfId="9" xr:uid="{6871E9B5-8959-4B75-B115-137A3517666F}"/>
    <cellStyle name="Prosent 3" xfId="10" xr:uid="{0D41DCFD-F4B8-4CED-8AAC-A971C8E62B36}"/>
    <cellStyle name="Prosent 3 2" xfId="11" xr:uid="{2AECA455-9DD6-436B-95A9-0B361C80145F}"/>
    <cellStyle name="Prosent 3 2 2" xfId="26" xr:uid="{F45C6236-6264-4644-8AA3-E1C0A6D40345}"/>
    <cellStyle name="Prosent 3 3" xfId="25" xr:uid="{4DB7F9D1-5831-4D32-81F1-39D693B5C550}"/>
    <cellStyle name="Prosent 4" xfId="8" xr:uid="{EB7FEA26-87EC-4634-9CD8-F9DD8C05AA95}"/>
    <cellStyle name="Tusenskille 2" xfId="12" xr:uid="{01F79672-80A7-43B7-B879-8860980E41C5}"/>
    <cellStyle name="Tusenskille 2 2" xfId="27" xr:uid="{B4D4E384-44F5-4D50-8C4D-28910BBE9167}"/>
    <cellStyle name="Tusenskille 2 3" xfId="46" xr:uid="{B69E1F87-6C3E-4949-AC55-BC28FE172CBC}"/>
    <cellStyle name="Tusenskille 2 3 2" xfId="69" xr:uid="{8B3AE651-194A-4451-BB4F-89B5E0B8BF22}"/>
    <cellStyle name="Tusenskille 2 4" xfId="70" xr:uid="{CF9E583F-A55B-4758-93F4-DB91DB5ADB11}"/>
    <cellStyle name="Tusenskille 3" xfId="13" xr:uid="{EFF84C3E-B2B4-49D3-9FA8-FBC626998E4F}"/>
    <cellStyle name="Tusenskille 3 2" xfId="14" xr:uid="{4EFE9F4F-F508-4254-BC02-521C1AFF6E6B}"/>
    <cellStyle name="Tusenskille 3 2 2" xfId="29" xr:uid="{E4423EDD-91BE-4C43-8D00-88B00AF10A25}"/>
    <cellStyle name="Tusenskille 3 2 3" xfId="47" xr:uid="{2CBDFE66-394F-45BA-9E9F-7AF04A2A2C0A}"/>
    <cellStyle name="Tusenskille 3 2 3 2" xfId="71" xr:uid="{D14C5692-54BF-4FD8-9613-1E77B48BD684}"/>
    <cellStyle name="Tusenskille 3 2 4" xfId="72" xr:uid="{03EDF887-E63A-4A74-9639-62F80F12689E}"/>
    <cellStyle name="Tusenskille 3 3" xfId="28" xr:uid="{8EC402EF-E120-4A86-A24F-3345A86685AD}"/>
    <cellStyle name="Tusenskille 3 4" xfId="48" xr:uid="{E68244AC-017F-4814-8F09-13F76E5DEBCD}"/>
    <cellStyle name="Tusenskille 3 4 2" xfId="73" xr:uid="{502EDC58-7CBF-4BFC-8147-CEB6D6743784}"/>
    <cellStyle name="Tusenskille 3 5" xfId="74" xr:uid="{604A4F95-3EA1-4345-9F2F-9BC7E87D4D69}"/>
    <cellStyle name="Utdata" xfId="49" builtinId="21"/>
  </cellStyles>
  <dxfs count="52"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000000"/>
      </font>
      <fill>
        <patternFill patternType="solid">
          <fgColor indexed="64"/>
          <bgColor rgb="FFF8CBAD"/>
        </patternFill>
      </fill>
    </dxf>
    <dxf>
      <font>
        <color rgb="FF000000"/>
      </font>
      <fill>
        <patternFill patternType="solid">
          <fgColor indexed="64"/>
          <bgColor rgb="FFF4B183"/>
        </patternFill>
      </fill>
    </dxf>
    <dxf>
      <font>
        <color rgb="FF000000"/>
      </font>
      <fill>
        <patternFill patternType="solid">
          <fgColor indexed="64"/>
          <bgColor rgb="FFF8CBAD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indexed="64"/>
          <bgColor rgb="FFF8CBAD"/>
        </patternFill>
      </fill>
    </dxf>
    <dxf>
      <font>
        <color rgb="FF000000"/>
      </font>
      <fill>
        <patternFill patternType="solid">
          <fgColor indexed="64"/>
          <bgColor rgb="FFF4B183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right style="thin">
          <color rgb="FFBFBFBF"/>
        </right>
      </border>
    </dxf>
    <dxf>
      <numFmt numFmtId="14" formatCode="0.00\ %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rgb="FF999999"/>
        </left>
        <right style="medium">
          <color rgb="FF999999"/>
        </right>
        <top style="medium">
          <color rgb="FF999999"/>
        </top>
        <bottom style="medium">
          <color rgb="FF99999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left" vertical="top" textRotation="0" wrapText="1" indent="0" justifyLastLine="0" shrinkToFit="0" readingOrder="0"/>
      <border diagonalUp="0" diagonalDown="0">
        <left/>
        <right style="medium">
          <color rgb="FF999999"/>
        </right>
        <top style="medium">
          <color rgb="FF999999"/>
        </top>
        <bottom style="medium">
          <color rgb="FF999999"/>
        </bottom>
        <vertical/>
        <horizontal/>
      </border>
    </dxf>
    <dxf>
      <border outline="0">
        <left style="medium">
          <color rgb="FF999999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75623"/>
        <name val="Calibri"/>
        <family val="2"/>
        <scheme val="none"/>
      </font>
      <numFmt numFmtId="3" formatCode="#,##0"/>
      <fill>
        <patternFill patternType="solid">
          <fgColor indexed="64"/>
          <bgColor rgb="FFE2EFDA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BFBFBF"/>
        </left>
        <right/>
        <top style="thin">
          <color rgb="FFBFBFBF"/>
        </top>
        <bottom style="thin">
          <color rgb="FFBFBFB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none"/>
      </font>
      <fill>
        <patternFill patternType="solid">
          <fgColor indexed="64"/>
          <bgColor rgb="FFF2F2F2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rgb="FFBFBFBF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rgb="FFBFBFB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Calibri"/>
        <family val="2"/>
        <scheme val="none"/>
      </font>
      <fill>
        <patternFill patternType="solid">
          <fgColor indexed="64"/>
          <bgColor rgb="FF2E75B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BFBFBF"/>
        </left>
        <right style="thin">
          <color rgb="FFBFBFBF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75623"/>
        <name val="Calibri"/>
        <scheme val="none"/>
      </font>
      <numFmt numFmtId="3" formatCode="#,##0"/>
      <fill>
        <patternFill patternType="solid">
          <fgColor indexed="64"/>
          <bgColor theme="8" tint="0.39997558519241921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75623"/>
        <name val="Calibri"/>
        <scheme val="none"/>
      </font>
      <numFmt numFmtId="3" formatCode="#,##0"/>
      <fill>
        <patternFill patternType="solid">
          <fgColor indexed="64"/>
          <bgColor theme="8" tint="0.39997558519241921"/>
        </patternFill>
      </fill>
      <alignment horizontal="right" vertical="center" textRotation="0" wrapText="0" indent="0" justifyLastLine="0" shrinkToFit="0" readingOrder="0"/>
    </dxf>
    <dxf>
      <border outline="0">
        <top style="thin">
          <color rgb="FFBFBFBF"/>
        </top>
      </border>
    </dxf>
    <dxf>
      <border outline="0">
        <right style="thin">
          <color rgb="FFBFBFBF"/>
        </right>
        <top style="thin">
          <color rgb="FFBFBFBF"/>
        </top>
        <bottom style="thin">
          <color rgb="FFBFBFBF"/>
        </bottom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Calibri"/>
        <scheme val="none"/>
      </font>
      <fill>
        <patternFill patternType="solid">
          <fgColor indexed="64"/>
          <bgColor rgb="FF2E75B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BFBFBF"/>
        </left>
        <right style="thin">
          <color rgb="FFBFBFBF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75623"/>
        <name val="Calibri"/>
        <scheme val="none"/>
      </font>
      <numFmt numFmtId="3" formatCode="#,##0"/>
      <fill>
        <patternFill patternType="solid">
          <fgColor indexed="64"/>
          <bgColor rgb="FFE2EFDA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BFBFBF"/>
        </left>
        <right/>
        <top style="thin">
          <color rgb="FFBFBFBF"/>
        </top>
        <bottom style="thin">
          <color rgb="FFBFBFBF"/>
        </bottom>
        <vertical style="thin">
          <color rgb="FFBFBFBF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fill>
        <patternFill patternType="solid">
          <fgColor indexed="64"/>
          <bgColor rgb="FFF2F2F2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rgb="FFBFBFBF"/>
        </right>
        <top/>
        <bottom/>
        <vertical style="thin">
          <color rgb="FFBFBFBF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Calibri"/>
        <scheme val="none"/>
      </font>
      <fill>
        <patternFill patternType="solid">
          <fgColor indexed="64"/>
          <bgColor rgb="FF2E75B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BFBFBF"/>
        </left>
        <right style="thin">
          <color rgb="FFBFBFBF"/>
        </right>
        <top/>
        <bottom/>
        <vertical style="thin">
          <color rgb="FFBFBFBF"/>
        </vertical>
        <horizontal/>
      </border>
    </dxf>
    <dxf>
      <border outline="0">
        <top style="thin">
          <color rgb="FFBFBFBF"/>
        </top>
      </border>
    </dxf>
    <dxf>
      <border outline="0">
        <bottom style="thin">
          <color rgb="FFBFBFB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Calibri"/>
        <family val="2"/>
        <scheme val="none"/>
      </font>
      <fill>
        <patternFill patternType="solid">
          <fgColor indexed="64"/>
          <bgColor rgb="FF4472C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BFBFBF"/>
        </left>
        <right style="thin">
          <color rgb="FFBFBFBF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4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kragero-my.sharepoint.com/personal/rebecka_bald_kragero_kommune_no/Documents/Private%20barnehager/2027/Bearbeidning%20av%20basil.xlsx" TargetMode="External"/><Relationship Id="rId1" Type="http://schemas.openxmlformats.org/officeDocument/2006/relationships/externalLinkPath" Target="Bearbeidning%20av%20basi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. lim inn BASIL-rådata her"/>
      <sheetName val="1.BASIL-rådata til tilskuddsmal"/>
      <sheetName val="2.lim inn BASILresultatregnskap"/>
      <sheetName val="2. bearbei BASILresultatregnsk.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Martin Fjordholm" id="{08ED0943-027A-41B2-902C-DFFFB5B14CCD}" userId="S::Martin.Fjordholm@ks.no::0e0b860f-8a3a-4ee6-8128-c624dc294c5c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A30D17C-844F-4690-8D59-F86110B9966A}" name="BasilRadata" displayName="BasilRadata" ref="A2:O500" totalsRowShown="0" headerRowDxfId="51" headerRowBorderDxfId="50" tableBorderDxfId="49">
  <autoFilter ref="A2:O500" xr:uid="{EA30D17C-844F-4690-8D59-F86110B9966A}"/>
  <tableColumns count="15">
    <tableColumn id="1" xr3:uid="{7B5A68A0-6130-4C74-B8A0-FDA233CE4102}" name="År" dataDxfId="26">
      <calculatedColumnFormula>[1]!BasilRadata10[[#This Row],[År]]</calculatedColumnFormula>
    </tableColumn>
    <tableColumn id="2" xr3:uid="{07AA8BB5-7A66-4865-A64E-66D0E1AF575F}" name="1A. Kommunenr:" dataDxfId="25">
      <calculatedColumnFormula>[1]!BasilRadata10[[#This Row],[1A. Kommunenr:]]</calculatedColumnFormula>
    </tableColumn>
    <tableColumn id="3" xr3:uid="{BBA5EBBF-51C5-452E-8AE1-4BE71CAB3EC9}" name="1A. Kommune:" dataDxfId="24">
      <calculatedColumnFormula>[1]!BasilRadata10[[#This Row],[1A. Kommune:]]</calculatedColumnFormula>
    </tableColumn>
    <tableColumn id="4" xr3:uid="{1A908CBA-6455-4ACB-B7F0-4490954F4378}" name="1A. Bydelsnummer:" dataDxfId="23">
      <calculatedColumnFormula>[1]!BasilRadata10[[#This Row],[1A. Bydelsnummer:]]</calculatedColumnFormula>
    </tableColumn>
    <tableColumn id="5" xr3:uid="{DE76D084-50B6-4AA6-9381-E552A1F701B6}" name="1A. Bydelsnavn:" dataDxfId="22">
      <calculatedColumnFormula>[1]!BasilRadata10[[#This Row],[1A. Bydelsnavn:]]</calculatedColumnFormula>
    </tableColumn>
    <tableColumn id="6" xr3:uid="{AE1A786B-B750-48B9-BDBC-B3636DAC0AFF}" name="1A. Fylkesnummer:" dataDxfId="21">
      <calculatedColumnFormula>[1]!BasilRadata10[[#This Row],[1A. Fylkesnummer:]]</calculatedColumnFormula>
    </tableColumn>
    <tableColumn id="7" xr3:uid="{B2E1812D-8640-4FB9-ACD9-EC2D58CC1F22}" name="1A. Fylkesnavn:" dataDxfId="20">
      <calculatedColumnFormula>[1]!BasilRadata10[[#This Row],[1A. Fylkesnavn:]]</calculatedColumnFormula>
    </tableColumn>
    <tableColumn id="8" xr3:uid="{E0E9B66B-9B93-4DD8-A952-7232BB0559FA}" name="1B. Barnehage:" dataDxfId="19">
      <calculatedColumnFormula>[1]!BasilRadata10[[#This Row],[1B. Barnehage:]]</calculatedColumnFormula>
    </tableColumn>
    <tableColumn id="9" xr3:uid="{27927916-7A94-40E2-9F3A-CDDBA9E6C028}" name="1B. Organisasjonsnummer:" dataDxfId="18">
      <calculatedColumnFormula>[1]!BasilRadata10[[#This Row],[1B. Organisasjonsnummer:]]</calculatedColumnFormula>
    </tableColumn>
    <tableColumn id="10" xr3:uid="{95B12AAB-B109-4162-8ECA-E0B98C1AB800}" name="1C. Etablert drift(årstall):" dataDxfId="17">
      <calculatedColumnFormula>[1]!BasilRadata10[[#This Row],[1C. Etablert drift(årstall):]]</calculatedColumnFormula>
    </tableColumn>
    <tableColumn id="11" xr3:uid="{F28CB72A-9DB5-4578-9CCE-B2A34EAFB88E}" name="1D. Barnehagetype:" dataDxfId="16">
      <calculatedColumnFormula>[1]!BasilRadata10[[#This Row],[1D. Barnehagetype:]]</calculatedColumnFormula>
    </tableColumn>
    <tableColumn id="12" xr3:uid="{9238FFAF-831F-4DD2-9686-3B65847F43DA}" name="2A. Barnehagens eier(Private eiere må fylle ut pkt.C):" dataDxfId="15">
      <calculatedColumnFormula>[1]!BasilRadata10[[#This Row],[2A. Barnehagens eier(Private eiere må fylle ut pkt.C):]]</calculatedColumnFormula>
    </tableColumn>
    <tableColumn id="161" xr3:uid="{3ED7503D-0995-41C7-965E-52B48DE24BA6}" name="8E. Oppgi antall årsverk barnehagen har pensjonsforpliktelser for:" dataDxfId="14">
      <calculatedColumnFormula>[1]!BasilRadata10[[#This Row],[8E. Oppgi antall årsverk barnehagen har pensjonsforpliktelser for:]]</calculatedColumnFormula>
    </tableColumn>
    <tableColumn id="171" xr3:uid="{F7700F04-44F2-4FA2-B4B3-E7A604BBB671}" name="Heltidsplasser_x000a_0-2" dataDxfId="13">
      <calculatedColumnFormula>[1]!BasilRadata10[[#This Row],[HEQ
0-2]]</calculatedColumnFormula>
    </tableColumn>
    <tableColumn id="172" xr3:uid="{D71A811A-24BB-4835-B439-E2835F40143E}" name="Heltidsplasser_x000a_3-6" dataDxfId="12">
      <calculatedColumnFormula>[1]!BasilRadata10[[#This Row],[HEQ
3-6]]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6F0859E-83A2-4B6B-85D8-5DF4876DAB0A}" name="Gruppering201" displayName="Gruppering201" ref="R3:S28" totalsRowShown="0" headerRowDxfId="48" headerRowBorderDxfId="47" tableBorderDxfId="46">
  <autoFilter ref="R3:S28" xr:uid="{E6F0859E-83A2-4B6B-85D8-5DF4876DAB0A}"/>
  <tableColumns count="2">
    <tableColumn id="1" xr3:uid="{EE094D7C-4244-4D03-B7D3-CF1966245CF4}" name="Gruppering 201*" dataDxfId="45"/>
    <tableColumn id="2" xr3:uid="{0CF0BAD8-F6E2-426D-89BF-B6AD22FBE03F}" name="Korrigert beløp som brukes i beregningen" dataDxfId="44">
      <calculatedColumnFormula>IFERROR(SUMIF(K$4:K$20000,R4,I$4:I$19635),0)+IFERROR(SUMIF(K$4:K$20000,R4,J$4:J$20000),0)</calculatedColumnFormula>
    </tableColumn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F23B1BB-CF25-4ED2-B5B3-EBDE6081235C}" name="GrupperingKorreksjoner201" displayName="GrupperingKorreksjoner201" ref="V3:W27" totalsRowShown="0" headerRowDxfId="43" headerRowBorderDxfId="42" tableBorderDxfId="41" totalsRowBorderDxfId="40">
  <autoFilter ref="V3:W27" xr:uid="{4F23B1BB-CF25-4ED2-B5B3-EBDE6081235C}"/>
  <tableColumns count="2">
    <tableColumn id="1" xr3:uid="{2E91D950-ACAA-4694-AF14-16F15AFD5178}" name="Korreksjoner særskilte driftsforutsetninger" dataDxfId="39">
      <calculatedColumnFormula>IFERROR(SUMIF(K$4:K$20000,$U4,L$4:L$20000),0)</calculatedColumnFormula>
    </tableColumn>
    <tableColumn id="2" xr3:uid="{D4BD40F6-0DC9-4978-8088-DDADAA27E8D9}" name="Korreksjoner særskilte behov i barnegruppa" dataDxfId="38">
      <calculatedColumnFormula>+IFERROR(SUMIF(K$4:K$20000,$U4,M$4:M$20000),0)</calculatedColumnFormula>
    </tableColumn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CD6B7CD-4EEA-4183-86E9-6A21652DA693}" name="Gruppering211" displayName="Gruppering211" ref="S3:T27" totalsRowShown="0" headerRowDxfId="37" headerRowBorderDxfId="36" tableBorderDxfId="35">
  <autoFilter ref="S3:T27" xr:uid="{6CD6B7CD-4EEA-4183-86E9-6A21652DA693}"/>
  <tableColumns count="2">
    <tableColumn id="1" xr3:uid="{72C6D349-F8C3-487E-96C4-3F0CC074D7D9}" name="Gruppering 211*" dataDxfId="34"/>
    <tableColumn id="2" xr3:uid="{4A3B9F4B-B4DB-4F8E-B6AB-E872BCC987C0}" name="Korrigert beløp som brukes i beregningen" dataDxfId="33">
      <calculatedColumnFormula>IFERROR(SUMIF(K$4:K$20000,$S4,I$4:I$19950),0)+IFERROR(SUMIF(K$4:K$20000,$S4,J$4:J$20000),0)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807211C-5E34-4EEF-B333-14B6D947BF07}" name="factPensjon" displayName="factPensjon" ref="A1:C133" totalsRowShown="0" tableBorderDxfId="32">
  <autoFilter ref="A1:C133" xr:uid="{2807211C-5E34-4EEF-B333-14B6D947BF07}"/>
  <tableColumns count="3">
    <tableColumn id="1" xr3:uid="{F09C4606-A6D4-493E-90C3-FDFE2422BD92}" name="Virksomhetsnr." dataDxfId="31"/>
    <tableColumn id="2" xr3:uid="{8BCEF14A-CE93-4C1B-996E-23E218248C92}" name="Navn" dataDxfId="30"/>
    <tableColumn id="3" xr3:uid="{2D7718EB-3EC8-4AC5-A427-1041BE890577}" name="Forpliktelser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727D8E-7777-4435-A1E8-183E896CC405}" name="arbgiveravg" displayName="arbgiveravg" ref="A1:F371" totalsRowShown="0">
  <autoFilter ref="A1:F371" xr:uid="{61727D8E-7777-4435-A1E8-183E896CC405}"/>
  <tableColumns count="6">
    <tableColumn id="1" xr3:uid="{64480C27-A873-4ACC-B132-0E0DA8FAF956}" name="Kommunenr."/>
    <tableColumn id="2" xr3:uid="{C6E2CA89-958F-47CB-80BA-358666D71F2E}" name="Kommunenavn"/>
    <tableColumn id="3" xr3:uid="{DE5BD470-4231-49B2-AFDA-9997AEAA4B10}" name="Fylke"/>
    <tableColumn id="4" xr3:uid="{66CDC700-AD53-49F9-845E-061AFD8C5722}" name="Sone"/>
    <tableColumn id="6" xr3:uid="{FAEBF0AA-08BA-43C6-9E87-6E70A0D132B3}" name="Sats" dataDxfId="29">
      <calculatedColumnFormula>_xlfn.XLOOKUP(arbgiveravg[[#This Row],[Sone]],arbeidsgiveravgift[Sone],arbeidsgiveravgift[Sats])</calculatedColumnFormula>
    </tableColumn>
    <tableColumn id="5" xr3:uid="{C5C26CE2-EEBC-45C7-9DFE-1577697EE3B9}" name="Kommentar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74A2DC0-CA0F-46FE-B4AE-924AF1236EC3}" name="arbeidsgiveravgift" displayName="arbeidsgiveravgift" ref="J3:K10" totalsRowShown="0">
  <autoFilter ref="J3:K10" xr:uid="{674A2DC0-CA0F-46FE-B4AE-924AF1236EC3}"/>
  <tableColumns count="2">
    <tableColumn id="1" xr3:uid="{D93343F5-ADBE-4CB7-B76B-BE48A45B5C89}" name="Sone"/>
    <tableColumn id="2" xr3:uid="{DEB76FAA-3FA2-4A0D-AB39-136C501DA89E}" name="Sats" dataDxfId="28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FFFE21C-1739-4178-909F-79DA2646C676}" name="Tabell4" displayName="Tabell4" ref="O3:Q37" totalsRowShown="0" tableBorderDxfId="27">
  <autoFilter ref="O3:Q37" xr:uid="{7FFFE21C-1739-4178-909F-79DA2646C676}"/>
  <tableColumns count="3">
    <tableColumn id="1" xr3:uid="{28303E58-2A8E-4F5E-A588-AD80A0282159}" name="Sortering"/>
    <tableColumn id="2" xr3:uid="{FAECCB93-AC4D-4D01-8928-5D0C487F449F}" name="Gruppering"/>
    <tableColumn id="3" xr3:uid="{38CFA114-5ABB-4F1C-B760-655180AE1147}" name="Kolonne1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C1F7322-FD38-4199-98BF-98766531D21E}" name="factType" displayName="factType" ref="W2:X5" totalsRowShown="0">
  <autoFilter ref="W2:X5" xr:uid="{AC1F7322-FD38-4199-98BF-98766531D21E}"/>
  <tableColumns count="2">
    <tableColumn id="1" xr3:uid="{4D068F57-DAB3-4AF4-B002-5D95841C0072}" name="Sortering"/>
    <tableColumn id="2" xr3:uid="{01B177F0-8D6D-4F4F-A7A3-F1D01C15EDDC}" name="Type barnehag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4" dT="2026-05-15T11:47:30.20" personId="{08ED0943-027A-41B2-902C-DFFFB5B14CCD}" id="{2A06C49E-D73D-4017-A201-BF74BB1BACBA}">
    <text>Skal henvise til siste årsmelding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lovdata.no/forskrift/2026-03-23-454/&#167;13" TargetMode="External"/><Relationship Id="rId1" Type="http://schemas.openxmlformats.org/officeDocument/2006/relationships/hyperlink" Target="https://lovdata.no/LTI/forskrift/2026-03-23-454/&#167;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1F3864"/>
  </sheetPr>
  <dimension ref="B1:H41"/>
  <sheetViews>
    <sheetView showGridLines="0" zoomScaleNormal="100" workbookViewId="0">
      <selection activeCell="C17" sqref="C17"/>
    </sheetView>
  </sheetViews>
  <sheetFormatPr baseColWidth="10" defaultColWidth="8.85546875" defaultRowHeight="15" x14ac:dyDescent="0.25"/>
  <cols>
    <col min="1" max="1" width="3" customWidth="1"/>
    <col min="2" max="2" width="46" customWidth="1"/>
    <col min="3" max="3" width="22" customWidth="1"/>
    <col min="4" max="4" width="31.5703125" bestFit="1" customWidth="1"/>
    <col min="5" max="5" width="38" customWidth="1"/>
    <col min="6" max="6" width="35.5703125" customWidth="1"/>
  </cols>
  <sheetData>
    <row r="1" spans="2:8" ht="36" customHeight="1" x14ac:dyDescent="0.25">
      <c r="B1" s="210" t="s">
        <v>0</v>
      </c>
      <c r="C1" s="211"/>
      <c r="D1" s="211"/>
      <c r="E1" s="211"/>
    </row>
    <row r="2" spans="2:8" ht="15.95" customHeight="1" x14ac:dyDescent="0.25">
      <c r="B2" s="216" t="s">
        <v>1</v>
      </c>
      <c r="C2" s="211"/>
      <c r="D2" s="211"/>
      <c r="E2" s="211"/>
    </row>
    <row r="3" spans="2:8" ht="9.9499999999999993" customHeight="1" x14ac:dyDescent="0.25"/>
    <row r="4" spans="2:8" ht="20.100000000000001" customHeight="1" x14ac:dyDescent="0.25">
      <c r="B4" s="213" t="s">
        <v>2</v>
      </c>
      <c r="C4" s="211"/>
      <c r="D4" s="211"/>
      <c r="E4" s="211"/>
    </row>
    <row r="5" spans="2:8" ht="18" customHeight="1" x14ac:dyDescent="0.25">
      <c r="B5" s="1" t="s">
        <v>3</v>
      </c>
      <c r="C5" s="94">
        <v>4014</v>
      </c>
      <c r="D5" s="44" t="str">
        <f>_xlfn.XLOOKUP($C$5,arbgiveravg[Kommunenr.],arbgiveravg[Kommunenavn])</f>
        <v>Kragerø</v>
      </c>
      <c r="E5" s="3" t="s">
        <v>4</v>
      </c>
    </row>
    <row r="6" spans="2:8" ht="18" customHeight="1" x14ac:dyDescent="0.25">
      <c r="B6" s="1" t="s">
        <v>5</v>
      </c>
      <c r="C6" s="2" t="s">
        <v>6</v>
      </c>
      <c r="D6" s="71"/>
      <c r="E6" s="3" t="s">
        <v>7</v>
      </c>
    </row>
    <row r="7" spans="2:8" ht="18" customHeight="1" x14ac:dyDescent="0.25">
      <c r="B7" s="1" t="s">
        <v>8</v>
      </c>
      <c r="C7" s="94">
        <v>2027</v>
      </c>
      <c r="E7" s="3" t="s">
        <v>9</v>
      </c>
    </row>
    <row r="8" spans="2:8" ht="18" customHeight="1" x14ac:dyDescent="0.25">
      <c r="B8" s="1" t="s">
        <v>10</v>
      </c>
      <c r="C8" s="95">
        <f>C7-1</f>
        <v>2026</v>
      </c>
      <c r="E8" s="3" t="s">
        <v>11</v>
      </c>
      <c r="F8" s="166" t="s">
        <v>12</v>
      </c>
    </row>
    <row r="9" spans="2:8" ht="18" customHeight="1" x14ac:dyDescent="0.25">
      <c r="B9" s="1" t="s">
        <v>13</v>
      </c>
      <c r="C9" s="95">
        <f>C7-2</f>
        <v>2025</v>
      </c>
      <c r="E9" s="3" t="s">
        <v>14</v>
      </c>
      <c r="F9" s="166" t="s">
        <v>15</v>
      </c>
    </row>
    <row r="10" spans="2:8" ht="18" customHeight="1" x14ac:dyDescent="0.25">
      <c r="B10" s="1" t="s">
        <v>16</v>
      </c>
      <c r="C10" s="95">
        <f>C7-3</f>
        <v>2024</v>
      </c>
      <c r="E10" s="3"/>
      <c r="F10" s="166"/>
      <c r="G10" s="162"/>
      <c r="H10" s="163"/>
    </row>
    <row r="11" spans="2:8" ht="18" customHeight="1" x14ac:dyDescent="0.25">
      <c r="B11" s="1" t="s">
        <v>17</v>
      </c>
      <c r="C11" s="74">
        <f>_xlfn.XLOOKUP($C$5,arbgiveravg[Kommunenr.],arbgiveravg[Sats])</f>
        <v>0.14099999999999999</v>
      </c>
      <c r="E11" s="3" t="s">
        <v>18</v>
      </c>
      <c r="F11" s="166" t="s">
        <v>19</v>
      </c>
    </row>
    <row r="12" spans="2:8" ht="18" customHeight="1" x14ac:dyDescent="0.25">
      <c r="B12" s="1" t="s">
        <v>20</v>
      </c>
      <c r="C12" s="73">
        <v>4.7E-2</v>
      </c>
      <c r="E12" s="3" t="s">
        <v>21</v>
      </c>
      <c r="F12" s="166"/>
    </row>
    <row r="13" spans="2:8" ht="18" customHeight="1" x14ac:dyDescent="0.25">
      <c r="B13" s="1" t="str">
        <f>"Deflator " &amp;C8</f>
        <v>Deflator 2026</v>
      </c>
      <c r="C13" s="4">
        <v>3.5000000000000003E-2</v>
      </c>
      <c r="E13" s="3" t="s">
        <v>22</v>
      </c>
      <c r="F13" s="166" t="s">
        <v>23</v>
      </c>
    </row>
    <row r="14" spans="2:8" ht="18" customHeight="1" x14ac:dyDescent="0.25">
      <c r="B14" s="1" t="str">
        <f>"Anslag deflator " &amp;C7</f>
        <v>Anslag deflator 2027</v>
      </c>
      <c r="C14" s="4">
        <v>3.4000000000000002E-2</v>
      </c>
      <c r="E14" s="3" t="s">
        <v>24</v>
      </c>
      <c r="F14" s="166" t="s">
        <v>25</v>
      </c>
    </row>
    <row r="15" spans="2:8" ht="33" customHeight="1" x14ac:dyDescent="0.25">
      <c r="B15" s="1" t="s">
        <v>26</v>
      </c>
      <c r="C15" s="2">
        <v>13200</v>
      </c>
      <c r="E15" s="3" t="s">
        <v>27</v>
      </c>
      <c r="F15" s="160" t="s">
        <v>28</v>
      </c>
      <c r="G15" t="s">
        <v>29</v>
      </c>
    </row>
    <row r="17" spans="2:7" ht="18" customHeight="1" x14ac:dyDescent="0.25">
      <c r="B17" s="1" t="s">
        <v>30</v>
      </c>
      <c r="C17" s="164">
        <f ca="1">'3a. Økonomirapport 201'!$S$33</f>
        <v>5864.815092099313</v>
      </c>
      <c r="E17" s="3" t="s">
        <v>31</v>
      </c>
      <c r="G17" t="s">
        <v>32</v>
      </c>
    </row>
    <row r="19" spans="2:7" ht="9.9499999999999993" customHeight="1" x14ac:dyDescent="0.25"/>
    <row r="20" spans="2:7" ht="21.95" customHeight="1" x14ac:dyDescent="0.25">
      <c r="B20" s="220" t="s">
        <v>33</v>
      </c>
      <c r="C20" s="211"/>
      <c r="D20" s="211"/>
      <c r="E20" s="211"/>
    </row>
    <row r="21" spans="2:7" ht="36" customHeight="1" x14ac:dyDescent="0.25">
      <c r="B21" s="215" t="s">
        <v>34</v>
      </c>
      <c r="C21" s="211"/>
      <c r="D21" s="211"/>
      <c r="E21" s="211"/>
    </row>
    <row r="22" spans="2:7" ht="27.95" customHeight="1" x14ac:dyDescent="0.25">
      <c r="B22" s="5" t="s">
        <v>35</v>
      </c>
      <c r="C22" s="5" t="s">
        <v>36</v>
      </c>
      <c r="D22" s="5" t="s">
        <v>37</v>
      </c>
      <c r="E22" s="5" t="s">
        <v>38</v>
      </c>
    </row>
    <row r="23" spans="2:7" ht="48" x14ac:dyDescent="0.25">
      <c r="B23" s="6" t="s">
        <v>39</v>
      </c>
      <c r="C23" s="165">
        <v>0.05</v>
      </c>
      <c r="D23" s="93" t="s">
        <v>40</v>
      </c>
      <c r="E23" s="93" t="s">
        <v>41</v>
      </c>
    </row>
    <row r="24" spans="2:7" ht="36" x14ac:dyDescent="0.25">
      <c r="B24" s="6" t="s">
        <v>42</v>
      </c>
      <c r="C24" s="165">
        <v>0.08</v>
      </c>
      <c r="D24" s="93" t="s">
        <v>43</v>
      </c>
      <c r="E24" s="93" t="s">
        <v>44</v>
      </c>
    </row>
    <row r="25" spans="2:7" ht="36" x14ac:dyDescent="0.25">
      <c r="B25" s="6" t="s">
        <v>45</v>
      </c>
      <c r="C25" s="165">
        <v>0.11</v>
      </c>
      <c r="D25" s="93" t="s">
        <v>46</v>
      </c>
      <c r="E25" s="93" t="s">
        <v>47</v>
      </c>
    </row>
    <row r="27" spans="2:7" ht="9.9499999999999993" customHeight="1" x14ac:dyDescent="0.25"/>
    <row r="28" spans="2:7" ht="21.95" customHeight="1" x14ac:dyDescent="0.25">
      <c r="B28" s="219" t="s">
        <v>48</v>
      </c>
      <c r="C28" s="211"/>
      <c r="D28" s="211"/>
      <c r="E28" s="211"/>
    </row>
    <row r="29" spans="2:7" ht="32.1" customHeight="1" x14ac:dyDescent="0.25">
      <c r="B29" s="212" t="s">
        <v>49</v>
      </c>
      <c r="C29" s="211"/>
      <c r="D29" s="211"/>
      <c r="E29" s="211"/>
    </row>
    <row r="30" spans="2:7" ht="21.95" customHeight="1" x14ac:dyDescent="0.25">
      <c r="B30" s="8" t="s">
        <v>50</v>
      </c>
      <c r="C30" s="2">
        <v>15500</v>
      </c>
      <c r="E30" s="7" t="s">
        <v>51</v>
      </c>
      <c r="F30" s="160" t="s">
        <v>52</v>
      </c>
    </row>
    <row r="33" spans="2:5" ht="21.95" customHeight="1" x14ac:dyDescent="0.25">
      <c r="B33" s="218" t="s">
        <v>53</v>
      </c>
      <c r="C33" s="211"/>
      <c r="D33" s="211"/>
      <c r="E33" s="211"/>
    </row>
    <row r="34" spans="2:5" ht="20.100000000000001" customHeight="1" x14ac:dyDescent="0.25">
      <c r="B34" s="217" t="s">
        <v>54</v>
      </c>
      <c r="C34" s="211"/>
      <c r="D34" s="211"/>
      <c r="E34" s="211"/>
    </row>
    <row r="35" spans="2:5" ht="20.100000000000001" customHeight="1" x14ac:dyDescent="0.25">
      <c r="B35" s="211"/>
      <c r="C35" s="211"/>
      <c r="D35" s="211"/>
      <c r="E35" s="211"/>
    </row>
    <row r="36" spans="2:5" ht="20.100000000000001" customHeight="1" x14ac:dyDescent="0.25">
      <c r="B36" s="211"/>
      <c r="C36" s="211"/>
      <c r="D36" s="211"/>
      <c r="E36" s="211"/>
    </row>
    <row r="37" spans="2:5" ht="20.100000000000001" customHeight="1" x14ac:dyDescent="0.25">
      <c r="B37" s="211"/>
      <c r="C37" s="211"/>
      <c r="D37" s="211"/>
      <c r="E37" s="211"/>
    </row>
    <row r="39" spans="2:5" ht="9.9499999999999993" customHeight="1" x14ac:dyDescent="0.25"/>
    <row r="40" spans="2:5" ht="21.95" customHeight="1" x14ac:dyDescent="0.25">
      <c r="B40" s="213" t="s">
        <v>55</v>
      </c>
      <c r="C40" s="211"/>
      <c r="D40" s="211"/>
      <c r="E40" s="211"/>
    </row>
    <row r="41" spans="2:5" ht="44.1" customHeight="1" x14ac:dyDescent="0.25">
      <c r="B41" s="214" t="s">
        <v>56</v>
      </c>
      <c r="C41" s="211"/>
      <c r="D41" s="211"/>
      <c r="E41" s="211"/>
    </row>
  </sheetData>
  <mergeCells count="11">
    <mergeCell ref="B1:E1"/>
    <mergeCell ref="B29:E29"/>
    <mergeCell ref="B4:E4"/>
    <mergeCell ref="B40:E40"/>
    <mergeCell ref="B41:E41"/>
    <mergeCell ref="B21:E21"/>
    <mergeCell ref="B2:E2"/>
    <mergeCell ref="B34:E37"/>
    <mergeCell ref="B33:E33"/>
    <mergeCell ref="B28:E28"/>
    <mergeCell ref="B20:E20"/>
  </mergeCells>
  <hyperlinks>
    <hyperlink ref="F15" r:id="rId1" xr:uid="{0B3264D2-BE53-4BEA-B946-A610586EE97A}"/>
    <hyperlink ref="F30" r:id="rId2" xr:uid="{E7320A35-E43B-407C-9B6A-E964BAA98BD5}"/>
  </hyperlink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A212ABF-685F-4F10-B3A5-AAE63F3E9664}">
          <x14:formula1>
            <xm:f>Metadata!$X$3:$X$5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808080"/>
  </sheetPr>
  <dimension ref="A1:S500"/>
  <sheetViews>
    <sheetView showGridLines="0" zoomScale="90" zoomScaleNormal="90" workbookViewId="0">
      <pane xSplit="8" ySplit="2" topLeftCell="I3" activePane="bottomRight" state="frozen"/>
      <selection pane="topRight" activeCell="J68" sqref="J68"/>
      <selection pane="bottomLeft" activeCell="J68" sqref="J68"/>
      <selection pane="bottomRight" activeCell="K26" sqref="K26"/>
    </sheetView>
  </sheetViews>
  <sheetFormatPr baseColWidth="10" defaultColWidth="8.85546875" defaultRowHeight="15" x14ac:dyDescent="0.25"/>
  <cols>
    <col min="1" max="1" width="6" customWidth="1"/>
    <col min="2" max="2" width="13.85546875" customWidth="1"/>
    <col min="3" max="3" width="12.5703125" customWidth="1"/>
    <col min="4" max="4" width="15.5703125" customWidth="1"/>
    <col min="5" max="5" width="13.140625" customWidth="1"/>
    <col min="6" max="6" width="15.42578125" customWidth="1"/>
    <col min="7" max="7" width="12.85546875" customWidth="1"/>
    <col min="8" max="8" width="32" customWidth="1"/>
    <col min="9" max="9" width="19.85546875" customWidth="1"/>
    <col min="10" max="10" width="18.5703125" customWidth="1"/>
    <col min="11" max="11" width="26.85546875" customWidth="1"/>
    <col min="12" max="12" width="36.5703125" customWidth="1"/>
    <col min="13" max="13" width="44.42578125" customWidth="1"/>
    <col min="14" max="14" width="9.85546875" customWidth="1"/>
    <col min="15" max="15" width="10" customWidth="1"/>
  </cols>
  <sheetData>
    <row r="1" spans="1:19" ht="27.95" customHeight="1" x14ac:dyDescent="0.25">
      <c r="A1" s="221" t="s">
        <v>57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R1">
        <f>MAXA(BasilRadata[År])</f>
        <v>2025</v>
      </c>
      <c r="S1" t="s">
        <v>58</v>
      </c>
    </row>
    <row r="2" spans="1:19" ht="36" customHeight="1" x14ac:dyDescent="0.25">
      <c r="A2" s="46" t="s">
        <v>59</v>
      </c>
      <c r="B2" s="46" t="s">
        <v>60</v>
      </c>
      <c r="C2" s="46" t="s">
        <v>61</v>
      </c>
      <c r="D2" s="46" t="s">
        <v>62</v>
      </c>
      <c r="E2" s="46" t="s">
        <v>63</v>
      </c>
      <c r="F2" s="46" t="s">
        <v>64</v>
      </c>
      <c r="G2" s="46" t="s">
        <v>65</v>
      </c>
      <c r="H2" s="46" t="s">
        <v>66</v>
      </c>
      <c r="I2" s="46" t="s">
        <v>67</v>
      </c>
      <c r="J2" s="46" t="s">
        <v>68</v>
      </c>
      <c r="K2" s="46" t="s">
        <v>69</v>
      </c>
      <c r="L2" s="46" t="s">
        <v>70</v>
      </c>
      <c r="M2" s="47" t="s">
        <v>71</v>
      </c>
      <c r="N2" s="48" t="s">
        <v>72</v>
      </c>
      <c r="O2" s="48" t="s">
        <v>73</v>
      </c>
    </row>
    <row r="3" spans="1:19" x14ac:dyDescent="0.25">
      <c r="A3" s="45">
        <f>[1]!BasilRadata10[[#This Row],[År]]</f>
        <v>2024</v>
      </c>
      <c r="B3" s="45" t="str">
        <f>[1]!BasilRadata10[[#This Row],[1A. Kommunenr:]]</f>
        <v>4014</v>
      </c>
      <c r="C3" s="45" t="str">
        <f>[1]!BasilRadata10[[#This Row],[1A. Kommune:]]</f>
        <v>Kragerø</v>
      </c>
      <c r="D3" s="45" t="str">
        <f>[1]!BasilRadata10[[#This Row],[1A. Bydelsnummer:]]</f>
        <v>0</v>
      </c>
      <c r="E3" s="45" t="str">
        <f>[1]!BasilRadata10[[#This Row],[1A. Bydelsnavn:]]</f>
        <v/>
      </c>
      <c r="F3" s="45" t="str">
        <f>[1]!BasilRadata10[[#This Row],[1A. Fylkesnummer:]]</f>
        <v>40</v>
      </c>
      <c r="G3" s="45" t="str">
        <f>[1]!BasilRadata10[[#This Row],[1A. Fylkesnavn:]]</f>
        <v>Telemark</v>
      </c>
      <c r="H3" s="45" t="str">
        <f>[1]!BasilRadata10[[#This Row],[1B. Barnehage:]]</f>
        <v>Siritun barnehage</v>
      </c>
      <c r="I3" s="45" t="str">
        <f>[1]!BasilRadata10[[#This Row],[1B. Organisasjonsnummer:]]</f>
        <v>975295532</v>
      </c>
      <c r="J3" s="45" t="str">
        <f>[1]!BasilRadata10[[#This Row],[1C. Etablert drift(årstall):]]</f>
        <v>1973</v>
      </c>
      <c r="K3" s="45" t="str">
        <f>[1]!BasilRadata10[[#This Row],[1D. Barnehagetype:]]</f>
        <v>Ordinær barnehage</v>
      </c>
      <c r="L3" s="45" t="str">
        <f>[1]!BasilRadata10[[#This Row],[2A. Barnehagens eier(Private eiere må fylle ut pkt.C):]]</f>
        <v>Kommune</v>
      </c>
      <c r="M3" s="45">
        <f>[1]!BasilRadata10[[#This Row],[8E. Oppgi antall årsverk barnehagen har pensjonsforpliktelser for:]]</f>
        <v>0</v>
      </c>
      <c r="N3" s="45">
        <f>[1]!BasilRadata10[[#This Row],[HEQ
0-2]]</f>
        <v>14.8222</v>
      </c>
      <c r="O3" s="45">
        <f>[1]!BasilRadata10[[#This Row],[HEQ
3-6]]</f>
        <v>42.822200000000002</v>
      </c>
      <c r="Q3" s="72"/>
    </row>
    <row r="4" spans="1:19" x14ac:dyDescent="0.25">
      <c r="A4" s="45">
        <f>[1]!BasilRadata10[[#This Row],[År]]</f>
        <v>2024</v>
      </c>
      <c r="B4" s="45" t="str">
        <f>[1]!BasilRadata10[[#This Row],[1A. Kommunenr:]]</f>
        <v>4014</v>
      </c>
      <c r="C4" s="45" t="str">
        <f>[1]!BasilRadata10[[#This Row],[1A. Kommune:]]</f>
        <v>Kragerø</v>
      </c>
      <c r="D4" s="45" t="str">
        <f>[1]!BasilRadata10[[#This Row],[1A. Bydelsnummer:]]</f>
        <v>0</v>
      </c>
      <c r="E4" s="45" t="str">
        <f>[1]!BasilRadata10[[#This Row],[1A. Bydelsnavn:]]</f>
        <v/>
      </c>
      <c r="F4" s="45" t="str">
        <f>[1]!BasilRadata10[[#This Row],[1A. Fylkesnummer:]]</f>
        <v>40</v>
      </c>
      <c r="G4" s="45" t="str">
        <f>[1]!BasilRadata10[[#This Row],[1A. Fylkesnavn:]]</f>
        <v>Telemark</v>
      </c>
      <c r="H4" s="45" t="str">
        <f>[1]!BasilRadata10[[#This Row],[1B. Barnehage:]]</f>
        <v>Sannidal barnehage</v>
      </c>
      <c r="I4" s="45" t="str">
        <f>[1]!BasilRadata10[[#This Row],[1B. Organisasjonsnummer:]]</f>
        <v>975325091</v>
      </c>
      <c r="J4" s="45" t="str">
        <f>[1]!BasilRadata10[[#This Row],[1C. Etablert drift(årstall):]]</f>
        <v>1993</v>
      </c>
      <c r="K4" s="45" t="str">
        <f>[1]!BasilRadata10[[#This Row],[1D. Barnehagetype:]]</f>
        <v>Ordinær barnehage</v>
      </c>
      <c r="L4" s="45" t="str">
        <f>[1]!BasilRadata10[[#This Row],[2A. Barnehagens eier(Private eiere må fylle ut pkt.C):]]</f>
        <v>Kommune</v>
      </c>
      <c r="M4" s="45">
        <f>[1]!BasilRadata10[[#This Row],[8E. Oppgi antall årsverk barnehagen har pensjonsforpliktelser for:]]</f>
        <v>0</v>
      </c>
      <c r="N4" s="45">
        <f>[1]!BasilRadata10[[#This Row],[HEQ
0-2]]</f>
        <v>21.288899999999998</v>
      </c>
      <c r="O4" s="45">
        <f>[1]!BasilRadata10[[#This Row],[HEQ
3-6]]</f>
        <v>48</v>
      </c>
    </row>
    <row r="5" spans="1:19" x14ac:dyDescent="0.25">
      <c r="A5" s="45">
        <f>[1]!BasilRadata10[[#This Row],[År]]</f>
        <v>2024</v>
      </c>
      <c r="B5" s="45" t="str">
        <f>[1]!BasilRadata10[[#This Row],[1A. Kommunenr:]]</f>
        <v>4014</v>
      </c>
      <c r="C5" s="45" t="str">
        <f>[1]!BasilRadata10[[#This Row],[1A. Kommune:]]</f>
        <v>Kragerø</v>
      </c>
      <c r="D5" s="45" t="str">
        <f>[1]!BasilRadata10[[#This Row],[1A. Bydelsnummer:]]</f>
        <v>0</v>
      </c>
      <c r="E5" s="45" t="str">
        <f>[1]!BasilRadata10[[#This Row],[1A. Bydelsnavn:]]</f>
        <v/>
      </c>
      <c r="F5" s="45" t="str">
        <f>[1]!BasilRadata10[[#This Row],[1A. Fylkesnummer:]]</f>
        <v>40</v>
      </c>
      <c r="G5" s="45" t="str">
        <f>[1]!BasilRadata10[[#This Row],[1A. Fylkesnavn:]]</f>
        <v>Telemark</v>
      </c>
      <c r="H5" s="45" t="str">
        <f>[1]!BasilRadata10[[#This Row],[1B. Barnehage:]]</f>
        <v>Hellekirken barnehage</v>
      </c>
      <c r="I5" s="45" t="str">
        <f>[1]!BasilRadata10[[#This Row],[1B. Organisasjonsnummer:]]</f>
        <v>979781695</v>
      </c>
      <c r="J5" s="45" t="str">
        <f>[1]!BasilRadata10[[#This Row],[1C. Etablert drift(årstall):]]</f>
        <v>1978</v>
      </c>
      <c r="K5" s="45" t="str">
        <f>[1]!BasilRadata10[[#This Row],[1D. Barnehagetype:]]</f>
        <v>Ordinær barnehage</v>
      </c>
      <c r="L5" s="45" t="str">
        <f>[1]!BasilRadata10[[#This Row],[2A. Barnehagens eier(Private eiere må fylle ut pkt.C):]]</f>
        <v>Kommune</v>
      </c>
      <c r="M5" s="45">
        <f>[1]!BasilRadata10[[#This Row],[8E. Oppgi antall årsverk barnehagen har pensjonsforpliktelser for:]]</f>
        <v>0</v>
      </c>
      <c r="N5" s="45">
        <f>[1]!BasilRadata10[[#This Row],[HEQ
0-2]]</f>
        <v>10.466699999999999</v>
      </c>
      <c r="O5" s="45">
        <f>[1]!BasilRadata10[[#This Row],[HEQ
3-6]]</f>
        <v>33</v>
      </c>
    </row>
    <row r="6" spans="1:19" x14ac:dyDescent="0.25">
      <c r="A6" s="45">
        <f>[1]!BasilRadata10[[#This Row],[År]]</f>
        <v>2024</v>
      </c>
      <c r="B6" s="45" t="str">
        <f>[1]!BasilRadata10[[#This Row],[1A. Kommunenr:]]</f>
        <v>4014</v>
      </c>
      <c r="C6" s="45" t="str">
        <f>[1]!BasilRadata10[[#This Row],[1A. Kommune:]]</f>
        <v>Kragerø</v>
      </c>
      <c r="D6" s="45" t="str">
        <f>[1]!BasilRadata10[[#This Row],[1A. Bydelsnummer:]]</f>
        <v>0</v>
      </c>
      <c r="E6" s="45" t="str">
        <f>[1]!BasilRadata10[[#This Row],[1A. Bydelsnavn:]]</f>
        <v/>
      </c>
      <c r="F6" s="45" t="str">
        <f>[1]!BasilRadata10[[#This Row],[1A. Fylkesnummer:]]</f>
        <v>40</v>
      </c>
      <c r="G6" s="45" t="str">
        <f>[1]!BasilRadata10[[#This Row],[1A. Fylkesnavn:]]</f>
        <v>Telemark</v>
      </c>
      <c r="H6" s="45" t="str">
        <f>[1]!BasilRadata10[[#This Row],[1B. Barnehage:]]</f>
        <v>Årø barnehage</v>
      </c>
      <c r="I6" s="45" t="str">
        <f>[1]!BasilRadata10[[#This Row],[1B. Organisasjonsnummer:]]</f>
        <v>994394215</v>
      </c>
      <c r="J6" s="45" t="str">
        <f>[1]!BasilRadata10[[#This Row],[1C. Etablert drift(årstall):]]</f>
        <v>2009</v>
      </c>
      <c r="K6" s="45" t="str">
        <f>[1]!BasilRadata10[[#This Row],[1D. Barnehagetype:]]</f>
        <v>Ordinær barnehage</v>
      </c>
      <c r="L6" s="45" t="str">
        <f>[1]!BasilRadata10[[#This Row],[2A. Barnehagens eier(Private eiere må fylle ut pkt.C):]]</f>
        <v>Kommune</v>
      </c>
      <c r="M6" s="45">
        <f>[1]!BasilRadata10[[#This Row],[8E. Oppgi antall årsverk barnehagen har pensjonsforpliktelser for:]]</f>
        <v>0</v>
      </c>
      <c r="N6" s="45">
        <f>[1]!BasilRadata10[[#This Row],[HEQ
0-2]]</f>
        <v>17.933399999999999</v>
      </c>
      <c r="O6" s="45">
        <f>[1]!BasilRadata10[[#This Row],[HEQ
3-6]]</f>
        <v>34.933399999999999</v>
      </c>
    </row>
    <row r="7" spans="1:19" x14ac:dyDescent="0.25">
      <c r="A7" s="45">
        <f>[1]!BasilRadata10[[#This Row],[År]]</f>
        <v>2024</v>
      </c>
      <c r="B7" s="45" t="str">
        <f>[1]!BasilRadata10[[#This Row],[1A. Kommunenr:]]</f>
        <v>4014</v>
      </c>
      <c r="C7" s="45" t="str">
        <f>[1]!BasilRadata10[[#This Row],[1A. Kommune:]]</f>
        <v>Kragerø</v>
      </c>
      <c r="D7" s="45" t="str">
        <f>[1]!BasilRadata10[[#This Row],[1A. Bydelsnummer:]]</f>
        <v>0</v>
      </c>
      <c r="E7" s="45" t="str">
        <f>[1]!BasilRadata10[[#This Row],[1A. Bydelsnavn:]]</f>
        <v/>
      </c>
      <c r="F7" s="45" t="str">
        <f>[1]!BasilRadata10[[#This Row],[1A. Fylkesnummer:]]</f>
        <v>40</v>
      </c>
      <c r="G7" s="45" t="str">
        <f>[1]!BasilRadata10[[#This Row],[1A. Fylkesnavn:]]</f>
        <v>Telemark</v>
      </c>
      <c r="H7" s="45" t="str">
        <f>[1]!BasilRadata10[[#This Row],[1B. Barnehage:]]</f>
        <v>Kalstad barnehage</v>
      </c>
      <c r="I7" s="45" t="str">
        <f>[1]!BasilRadata10[[#This Row],[1B. Organisasjonsnummer:]]</f>
        <v>975321681</v>
      </c>
      <c r="J7" s="45" t="str">
        <f>[1]!BasilRadata10[[#This Row],[1C. Etablert drift(årstall):]]</f>
        <v>2024</v>
      </c>
      <c r="K7" s="45" t="str">
        <f>[1]!BasilRadata10[[#This Row],[1D. Barnehagetype:]]</f>
        <v>Ordinær barnehage</v>
      </c>
      <c r="L7" s="45" t="str">
        <f>[1]!BasilRadata10[[#This Row],[2A. Barnehagens eier(Private eiere må fylle ut pkt.C):]]</f>
        <v>Kommune</v>
      </c>
      <c r="M7" s="45">
        <f>[1]!BasilRadata10[[#This Row],[8E. Oppgi antall årsverk barnehagen har pensjonsforpliktelser for:]]</f>
        <v>0</v>
      </c>
      <c r="N7" s="45">
        <f>[1]!BasilRadata10[[#This Row],[HEQ
0-2]]</f>
        <v>12.644400000000001</v>
      </c>
      <c r="O7" s="45">
        <f>[1]!BasilRadata10[[#This Row],[HEQ
3-6]]</f>
        <v>16.822199999999999</v>
      </c>
    </row>
    <row r="8" spans="1:19" x14ac:dyDescent="0.25">
      <c r="A8" s="45">
        <f>[1]!BasilRadata10[[#This Row],[År]]</f>
        <v>2024</v>
      </c>
      <c r="B8" s="45" t="str">
        <f>[1]!BasilRadata10[[#This Row],[1A. Kommunenr:]]</f>
        <v>4014</v>
      </c>
      <c r="C8" s="45" t="str">
        <f>[1]!BasilRadata10[[#This Row],[1A. Kommune:]]</f>
        <v>Kragerø</v>
      </c>
      <c r="D8" s="45" t="str">
        <f>[1]!BasilRadata10[[#This Row],[1A. Bydelsnummer:]]</f>
        <v>0</v>
      </c>
      <c r="E8" s="45" t="str">
        <f>[1]!BasilRadata10[[#This Row],[1A. Bydelsnavn:]]</f>
        <v/>
      </c>
      <c r="F8" s="45" t="str">
        <f>[1]!BasilRadata10[[#This Row],[1A. Fylkesnummer:]]</f>
        <v>40</v>
      </c>
      <c r="G8" s="45" t="str">
        <f>[1]!BasilRadata10[[#This Row],[1A. Fylkesnavn:]]</f>
        <v>Telemark</v>
      </c>
      <c r="H8" s="45" t="str">
        <f>[1]!BasilRadata10[[#This Row],[1B. Barnehage:]]</f>
        <v>Rømerverven barnehage</v>
      </c>
      <c r="I8" s="45" t="str">
        <f>[1]!BasilRadata10[[#This Row],[1B. Organisasjonsnummer:]]</f>
        <v>979525079</v>
      </c>
      <c r="J8" s="45" t="str">
        <f>[1]!BasilRadata10[[#This Row],[1C. Etablert drift(årstall):]]</f>
        <v>1998</v>
      </c>
      <c r="K8" s="45" t="str">
        <f>[1]!BasilRadata10[[#This Row],[1D. Barnehagetype:]]</f>
        <v>Ordinær barnehage</v>
      </c>
      <c r="L8" s="45" t="str">
        <f>[1]!BasilRadata10[[#This Row],[2A. Barnehagens eier(Private eiere må fylle ut pkt.C):]]</f>
        <v>Kommune</v>
      </c>
      <c r="M8" s="45">
        <f>[1]!BasilRadata10[[#This Row],[8E. Oppgi antall årsverk barnehagen har pensjonsforpliktelser for:]]</f>
        <v>0</v>
      </c>
      <c r="N8" s="45">
        <f>[1]!BasilRadata10[[#This Row],[HEQ
0-2]]</f>
        <v>14</v>
      </c>
      <c r="O8" s="45">
        <f>[1]!BasilRadata10[[#This Row],[HEQ
3-6]]</f>
        <v>27</v>
      </c>
    </row>
    <row r="9" spans="1:19" x14ac:dyDescent="0.25">
      <c r="A9" s="45">
        <f>[1]!BasilRadata10[[#This Row],[År]]</f>
        <v>2025</v>
      </c>
      <c r="B9" s="45" t="str">
        <f>[1]!BasilRadata10[[#This Row],[1A. Kommunenr:]]</f>
        <v>4014</v>
      </c>
      <c r="C9" s="45" t="str">
        <f>[1]!BasilRadata10[[#This Row],[1A. Kommune:]]</f>
        <v>Kragerø</v>
      </c>
      <c r="D9" s="45" t="str">
        <f>[1]!BasilRadata10[[#This Row],[1A. Bydelsnummer:]]</f>
        <v>0</v>
      </c>
      <c r="E9" s="45" t="str">
        <f>[1]!BasilRadata10[[#This Row],[1A. Bydelsnavn:]]</f>
        <v/>
      </c>
      <c r="F9" s="45" t="str">
        <f>[1]!BasilRadata10[[#This Row],[1A. Fylkesnummer:]]</f>
        <v>40</v>
      </c>
      <c r="G9" s="45" t="str">
        <f>[1]!BasilRadata10[[#This Row],[1A. Fylkesnavn:]]</f>
        <v>Telemark</v>
      </c>
      <c r="H9" s="45" t="str">
        <f>[1]!BasilRadata10[[#This Row],[1B. Barnehage:]]</f>
        <v>Rømerverven barnehage</v>
      </c>
      <c r="I9" s="45" t="str">
        <f>[1]!BasilRadata10[[#This Row],[1B. Organisasjonsnummer:]]</f>
        <v>979525079</v>
      </c>
      <c r="J9" s="45" t="str">
        <f>[1]!BasilRadata10[[#This Row],[1C. Etablert drift(årstall):]]</f>
        <v>1998</v>
      </c>
      <c r="K9" s="45" t="str">
        <f>[1]!BasilRadata10[[#This Row],[1D. Barnehagetype:]]</f>
        <v>Ordinær barnehage</v>
      </c>
      <c r="L9" s="45" t="str">
        <f>[1]!BasilRadata10[[#This Row],[2A. Barnehagens eier(Private eiere må fylle ut pkt.C):]]</f>
        <v>Kommune</v>
      </c>
      <c r="M9" s="45">
        <f>[1]!BasilRadata10[[#This Row],[8E. Oppgi antall årsverk barnehagen har pensjonsforpliktelser for:]]</f>
        <v>0</v>
      </c>
      <c r="N9" s="45">
        <f>[1]!BasilRadata10[[#This Row],[HEQ
0-2]]</f>
        <v>16</v>
      </c>
      <c r="O9" s="45">
        <f>[1]!BasilRadata10[[#This Row],[HEQ
3-6]]</f>
        <v>24</v>
      </c>
    </row>
    <row r="10" spans="1:19" x14ac:dyDescent="0.25">
      <c r="A10" s="45">
        <f>[1]!BasilRadata10[[#This Row],[År]]</f>
        <v>2025</v>
      </c>
      <c r="B10" s="45" t="str">
        <f>[1]!BasilRadata10[[#This Row],[1A. Kommunenr:]]</f>
        <v>4014</v>
      </c>
      <c r="C10" s="45" t="str">
        <f>[1]!BasilRadata10[[#This Row],[1A. Kommune:]]</f>
        <v>Kragerø</v>
      </c>
      <c r="D10" s="45" t="str">
        <f>[1]!BasilRadata10[[#This Row],[1A. Bydelsnummer:]]</f>
        <v>0</v>
      </c>
      <c r="E10" s="45" t="str">
        <f>[1]!BasilRadata10[[#This Row],[1A. Bydelsnavn:]]</f>
        <v/>
      </c>
      <c r="F10" s="45" t="str">
        <f>[1]!BasilRadata10[[#This Row],[1A. Fylkesnummer:]]</f>
        <v>40</v>
      </c>
      <c r="G10" s="45" t="str">
        <f>[1]!BasilRadata10[[#This Row],[1A. Fylkesnavn:]]</f>
        <v>Telemark</v>
      </c>
      <c r="H10" s="45" t="str">
        <f>[1]!BasilRadata10[[#This Row],[1B. Barnehage:]]</f>
        <v>Kalstad barnehage</v>
      </c>
      <c r="I10" s="45" t="str">
        <f>[1]!BasilRadata10[[#This Row],[1B. Organisasjonsnummer:]]</f>
        <v>975321681</v>
      </c>
      <c r="J10" s="45" t="str">
        <f>[1]!BasilRadata10[[#This Row],[1C. Etablert drift(årstall):]]</f>
        <v>2024</v>
      </c>
      <c r="K10" s="45" t="str">
        <f>[1]!BasilRadata10[[#This Row],[1D. Barnehagetype:]]</f>
        <v>Ordinær barnehage</v>
      </c>
      <c r="L10" s="45" t="str">
        <f>[1]!BasilRadata10[[#This Row],[2A. Barnehagens eier(Private eiere må fylle ut pkt.C):]]</f>
        <v>Kommune</v>
      </c>
      <c r="M10" s="45">
        <f>[1]!BasilRadata10[[#This Row],[8E. Oppgi antall årsverk barnehagen har pensjonsforpliktelser for:]]</f>
        <v>0</v>
      </c>
      <c r="N10" s="45">
        <f>[1]!BasilRadata10[[#This Row],[HEQ
0-2]]</f>
        <v>21.644400000000001</v>
      </c>
      <c r="O10" s="45">
        <f>[1]!BasilRadata10[[#This Row],[HEQ
3-6]]</f>
        <v>24</v>
      </c>
    </row>
    <row r="11" spans="1:19" x14ac:dyDescent="0.25">
      <c r="A11" s="45">
        <f>[1]!BasilRadata10[[#This Row],[År]]</f>
        <v>2025</v>
      </c>
      <c r="B11" s="45" t="str">
        <f>[1]!BasilRadata10[[#This Row],[1A. Kommunenr:]]</f>
        <v>4014</v>
      </c>
      <c r="C11" s="45" t="str">
        <f>[1]!BasilRadata10[[#This Row],[1A. Kommune:]]</f>
        <v>Kragerø</v>
      </c>
      <c r="D11" s="45" t="str">
        <f>[1]!BasilRadata10[[#This Row],[1A. Bydelsnummer:]]</f>
        <v>0</v>
      </c>
      <c r="E11" s="45" t="str">
        <f>[1]!BasilRadata10[[#This Row],[1A. Bydelsnavn:]]</f>
        <v/>
      </c>
      <c r="F11" s="45" t="str">
        <f>[1]!BasilRadata10[[#This Row],[1A. Fylkesnummer:]]</f>
        <v>40</v>
      </c>
      <c r="G11" s="45" t="str">
        <f>[1]!BasilRadata10[[#This Row],[1A. Fylkesnavn:]]</f>
        <v>Telemark</v>
      </c>
      <c r="H11" s="45" t="str">
        <f>[1]!BasilRadata10[[#This Row],[1B. Barnehage:]]</f>
        <v>Sannidal barnehage</v>
      </c>
      <c r="I11" s="45" t="str">
        <f>[1]!BasilRadata10[[#This Row],[1B. Organisasjonsnummer:]]</f>
        <v>975325091</v>
      </c>
      <c r="J11" s="45" t="str">
        <f>[1]!BasilRadata10[[#This Row],[1C. Etablert drift(årstall):]]</f>
        <v>1993</v>
      </c>
      <c r="K11" s="45" t="str">
        <f>[1]!BasilRadata10[[#This Row],[1D. Barnehagetype:]]</f>
        <v>Ordinær barnehage</v>
      </c>
      <c r="L11" s="45" t="str">
        <f>[1]!BasilRadata10[[#This Row],[2A. Barnehagens eier(Private eiere må fylle ut pkt.C):]]</f>
        <v>Kommune</v>
      </c>
      <c r="M11" s="45">
        <f>[1]!BasilRadata10[[#This Row],[8E. Oppgi antall årsverk barnehagen har pensjonsforpliktelser for:]]</f>
        <v>0</v>
      </c>
      <c r="N11" s="45">
        <f>[1]!BasilRadata10[[#This Row],[HEQ
0-2]]</f>
        <v>21</v>
      </c>
      <c r="O11" s="45">
        <f>[1]!BasilRadata10[[#This Row],[HEQ
3-6]]</f>
        <v>43.466700000000003</v>
      </c>
    </row>
    <row r="12" spans="1:19" x14ac:dyDescent="0.25">
      <c r="A12" s="45">
        <f>[1]!BasilRadata10[[#This Row],[År]]</f>
        <v>2025</v>
      </c>
      <c r="B12" s="45" t="str">
        <f>[1]!BasilRadata10[[#This Row],[1A. Kommunenr:]]</f>
        <v>4014</v>
      </c>
      <c r="C12" s="45" t="str">
        <f>[1]!BasilRadata10[[#This Row],[1A. Kommune:]]</f>
        <v>Kragerø</v>
      </c>
      <c r="D12" s="45" t="str">
        <f>[1]!BasilRadata10[[#This Row],[1A. Bydelsnummer:]]</f>
        <v>0</v>
      </c>
      <c r="E12" s="45" t="str">
        <f>[1]!BasilRadata10[[#This Row],[1A. Bydelsnavn:]]</f>
        <v/>
      </c>
      <c r="F12" s="45" t="str">
        <f>[1]!BasilRadata10[[#This Row],[1A. Fylkesnummer:]]</f>
        <v>40</v>
      </c>
      <c r="G12" s="45" t="str">
        <f>[1]!BasilRadata10[[#This Row],[1A. Fylkesnavn:]]</f>
        <v>Telemark</v>
      </c>
      <c r="H12" s="45" t="str">
        <f>[1]!BasilRadata10[[#This Row],[1B. Barnehage:]]</f>
        <v>Siritun barnehage</v>
      </c>
      <c r="I12" s="45" t="str">
        <f>[1]!BasilRadata10[[#This Row],[1B. Organisasjonsnummer:]]</f>
        <v>975295532</v>
      </c>
      <c r="J12" s="45" t="str">
        <f>[1]!BasilRadata10[[#This Row],[1C. Etablert drift(årstall):]]</f>
        <v>1973</v>
      </c>
      <c r="K12" s="45" t="str">
        <f>[1]!BasilRadata10[[#This Row],[1D. Barnehagetype:]]</f>
        <v>Ordinær barnehage</v>
      </c>
      <c r="L12" s="45" t="str">
        <f>[1]!BasilRadata10[[#This Row],[2A. Barnehagens eier(Private eiere må fylle ut pkt.C):]]</f>
        <v>Kommune</v>
      </c>
      <c r="M12" s="45">
        <f>[1]!BasilRadata10[[#This Row],[8E. Oppgi antall årsverk barnehagen har pensjonsforpliktelser for:]]</f>
        <v>0</v>
      </c>
      <c r="N12" s="45">
        <f>[1]!BasilRadata10[[#This Row],[HEQ
0-2]]</f>
        <v>15</v>
      </c>
      <c r="O12" s="45">
        <f>[1]!BasilRadata10[[#This Row],[HEQ
3-6]]</f>
        <v>41.822200000000002</v>
      </c>
    </row>
    <row r="13" spans="1:19" x14ac:dyDescent="0.25">
      <c r="A13" s="45">
        <f>[1]!BasilRadata10[[#This Row],[År]]</f>
        <v>2025</v>
      </c>
      <c r="B13" s="45" t="str">
        <f>[1]!BasilRadata10[[#This Row],[1A. Kommunenr:]]</f>
        <v>4014</v>
      </c>
      <c r="C13" s="45" t="str">
        <f>[1]!BasilRadata10[[#This Row],[1A. Kommune:]]</f>
        <v>Kragerø</v>
      </c>
      <c r="D13" s="45" t="str">
        <f>[1]!BasilRadata10[[#This Row],[1A. Bydelsnummer:]]</f>
        <v>0</v>
      </c>
      <c r="E13" s="45" t="str">
        <f>[1]!BasilRadata10[[#This Row],[1A. Bydelsnavn:]]</f>
        <v/>
      </c>
      <c r="F13" s="45" t="str">
        <f>[1]!BasilRadata10[[#This Row],[1A. Fylkesnummer:]]</f>
        <v>40</v>
      </c>
      <c r="G13" s="45" t="str">
        <f>[1]!BasilRadata10[[#This Row],[1A. Fylkesnavn:]]</f>
        <v>Telemark</v>
      </c>
      <c r="H13" s="45" t="str">
        <f>[1]!BasilRadata10[[#This Row],[1B. Barnehage:]]</f>
        <v>Hellekirken barnehage</v>
      </c>
      <c r="I13" s="45" t="str">
        <f>[1]!BasilRadata10[[#This Row],[1B. Organisasjonsnummer:]]</f>
        <v>979781695</v>
      </c>
      <c r="J13" s="45" t="str">
        <f>[1]!BasilRadata10[[#This Row],[1C. Etablert drift(årstall):]]</f>
        <v>1978</v>
      </c>
      <c r="K13" s="45" t="str">
        <f>[1]!BasilRadata10[[#This Row],[1D. Barnehagetype:]]</f>
        <v>Ordinær barnehage</v>
      </c>
      <c r="L13" s="45" t="str">
        <f>[1]!BasilRadata10[[#This Row],[2A. Barnehagens eier(Private eiere må fylle ut pkt.C):]]</f>
        <v>Kommune</v>
      </c>
      <c r="M13" s="45">
        <f>[1]!BasilRadata10[[#This Row],[8E. Oppgi antall årsverk barnehagen har pensjonsforpliktelser for:]]</f>
        <v>0</v>
      </c>
      <c r="N13" s="45">
        <f>[1]!BasilRadata10[[#This Row],[HEQ
0-2]]</f>
        <v>12</v>
      </c>
      <c r="O13" s="45">
        <f>[1]!BasilRadata10[[#This Row],[HEQ
3-6]]</f>
        <v>32</v>
      </c>
    </row>
    <row r="14" spans="1:19" x14ac:dyDescent="0.25">
      <c r="A14" s="45">
        <f>[1]!BasilRadata10[[#This Row],[År]]</f>
        <v>2025</v>
      </c>
      <c r="B14" s="45" t="str">
        <f>[1]!BasilRadata10[[#This Row],[1A. Kommunenr:]]</f>
        <v>4014</v>
      </c>
      <c r="C14" s="45" t="str">
        <f>[1]!BasilRadata10[[#This Row],[1A. Kommune:]]</f>
        <v>Kragerø</v>
      </c>
      <c r="D14" s="45" t="str">
        <f>[1]!BasilRadata10[[#This Row],[1A. Bydelsnummer:]]</f>
        <v>0</v>
      </c>
      <c r="E14" s="45" t="str">
        <f>[1]!BasilRadata10[[#This Row],[1A. Bydelsnavn:]]</f>
        <v/>
      </c>
      <c r="F14" s="45" t="str">
        <f>[1]!BasilRadata10[[#This Row],[1A. Fylkesnummer:]]</f>
        <v>40</v>
      </c>
      <c r="G14" s="45" t="str">
        <f>[1]!BasilRadata10[[#This Row],[1A. Fylkesnavn:]]</f>
        <v>Telemark</v>
      </c>
      <c r="H14" s="45" t="str">
        <f>[1]!BasilRadata10[[#This Row],[1B. Barnehage:]]</f>
        <v>Årø barnehage</v>
      </c>
      <c r="I14" s="45" t="str">
        <f>[1]!BasilRadata10[[#This Row],[1B. Organisasjonsnummer:]]</f>
        <v>994394215</v>
      </c>
      <c r="J14" s="45" t="str">
        <f>[1]!BasilRadata10[[#This Row],[1C. Etablert drift(årstall):]]</f>
        <v>2009</v>
      </c>
      <c r="K14" s="45" t="str">
        <f>[1]!BasilRadata10[[#This Row],[1D. Barnehagetype:]]</f>
        <v>Ordinær barnehage</v>
      </c>
      <c r="L14" s="45" t="str">
        <f>[1]!BasilRadata10[[#This Row],[2A. Barnehagens eier(Private eiere må fylle ut pkt.C):]]</f>
        <v>Kommune</v>
      </c>
      <c r="M14" s="45">
        <f>[1]!BasilRadata10[[#This Row],[8E. Oppgi antall årsverk barnehagen har pensjonsforpliktelser for:]]</f>
        <v>0</v>
      </c>
      <c r="N14" s="45">
        <f>[1]!BasilRadata10[[#This Row],[HEQ
0-2]]</f>
        <v>18.822199999999999</v>
      </c>
      <c r="O14" s="45">
        <f>[1]!BasilRadata10[[#This Row],[HEQ
3-6]]</f>
        <v>34.822200000000002</v>
      </c>
    </row>
    <row r="15" spans="1:19" x14ac:dyDescent="0.25">
      <c r="A15" s="45">
        <f>[1]!BasilRadata10[[#This Row],[År]]</f>
        <v>0</v>
      </c>
      <c r="B15" s="45">
        <f>[1]!BasilRadata10[[#This Row],[1A. Kommunenr:]]</f>
        <v>0</v>
      </c>
      <c r="C15" s="45">
        <f>[1]!BasilRadata10[[#This Row],[1A. Kommune:]]</f>
        <v>0</v>
      </c>
      <c r="D15" s="45">
        <f>[1]!BasilRadata10[[#This Row],[1A. Bydelsnummer:]]</f>
        <v>0</v>
      </c>
      <c r="E15" s="45">
        <f>[1]!BasilRadata10[[#This Row],[1A. Bydelsnavn:]]</f>
        <v>0</v>
      </c>
      <c r="F15" s="45">
        <f>[1]!BasilRadata10[[#This Row],[1A. Fylkesnummer:]]</f>
        <v>0</v>
      </c>
      <c r="G15" s="45">
        <f>[1]!BasilRadata10[[#This Row],[1A. Fylkesnavn:]]</f>
        <v>0</v>
      </c>
      <c r="H15" s="45">
        <f>[1]!BasilRadata10[[#This Row],[1B. Barnehage:]]</f>
        <v>0</v>
      </c>
      <c r="I15" s="45">
        <f>[1]!BasilRadata10[[#This Row],[1B. Organisasjonsnummer:]]</f>
        <v>0</v>
      </c>
      <c r="J15" s="45">
        <f>[1]!BasilRadata10[[#This Row],[1C. Etablert drift(årstall):]]</f>
        <v>0</v>
      </c>
      <c r="K15" s="45">
        <f>[1]!BasilRadata10[[#This Row],[1D. Barnehagetype:]]</f>
        <v>0</v>
      </c>
      <c r="L15" s="45">
        <f>[1]!BasilRadata10[[#This Row],[2A. Barnehagens eier(Private eiere må fylle ut pkt.C):]]</f>
        <v>0</v>
      </c>
      <c r="M15" s="45">
        <f>[1]!BasilRadata10[[#This Row],[8E. Oppgi antall årsverk barnehagen har pensjonsforpliktelser for:]]</f>
        <v>0</v>
      </c>
      <c r="N15" s="11">
        <f>[1]!BasilRadata10[[#This Row],[HEQ
0-2]]</f>
        <v>0</v>
      </c>
      <c r="O15" s="11">
        <f>[1]!BasilRadata10[[#This Row],[HEQ
3-6]]</f>
        <v>0</v>
      </c>
    </row>
    <row r="16" spans="1:19" x14ac:dyDescent="0.25">
      <c r="A16" s="45">
        <f>[1]!BasilRadata10[[#This Row],[År]]</f>
        <v>0</v>
      </c>
      <c r="B16" s="45">
        <f>[1]!BasilRadata10[[#This Row],[1A. Kommunenr:]]</f>
        <v>0</v>
      </c>
      <c r="C16" s="45">
        <f>[1]!BasilRadata10[[#This Row],[1A. Kommune:]]</f>
        <v>0</v>
      </c>
      <c r="D16" s="45">
        <f>[1]!BasilRadata10[[#This Row],[1A. Bydelsnummer:]]</f>
        <v>0</v>
      </c>
      <c r="E16" s="45">
        <f>[1]!BasilRadata10[[#This Row],[1A. Bydelsnavn:]]</f>
        <v>0</v>
      </c>
      <c r="F16" s="45">
        <f>[1]!BasilRadata10[[#This Row],[1A. Fylkesnummer:]]</f>
        <v>0</v>
      </c>
      <c r="G16" s="45">
        <f>[1]!BasilRadata10[[#This Row],[1A. Fylkesnavn:]]</f>
        <v>0</v>
      </c>
      <c r="H16" s="45">
        <f>[1]!BasilRadata10[[#This Row],[1B. Barnehage:]]</f>
        <v>0</v>
      </c>
      <c r="I16" s="45">
        <f>[1]!BasilRadata10[[#This Row],[1B. Organisasjonsnummer:]]</f>
        <v>0</v>
      </c>
      <c r="J16" s="45">
        <f>[1]!BasilRadata10[[#This Row],[1C. Etablert drift(årstall):]]</f>
        <v>0</v>
      </c>
      <c r="K16" s="45">
        <f>[1]!BasilRadata10[[#This Row],[1D. Barnehagetype:]]</f>
        <v>0</v>
      </c>
      <c r="L16" s="45">
        <f>[1]!BasilRadata10[[#This Row],[2A. Barnehagens eier(Private eiere må fylle ut pkt.C):]]</f>
        <v>0</v>
      </c>
      <c r="M16" s="45">
        <f>[1]!BasilRadata10[[#This Row],[8E. Oppgi antall årsverk barnehagen har pensjonsforpliktelser for:]]</f>
        <v>0</v>
      </c>
      <c r="N16" s="11">
        <f>[1]!BasilRadata10[[#This Row],[HEQ
0-2]]</f>
        <v>0</v>
      </c>
      <c r="O16" s="11">
        <f>[1]!BasilRadata10[[#This Row],[HEQ
3-6]]</f>
        <v>0</v>
      </c>
    </row>
    <row r="17" spans="1:15" x14ac:dyDescent="0.25">
      <c r="A17" s="45">
        <f>[1]!BasilRadata10[[#This Row],[År]]</f>
        <v>0</v>
      </c>
      <c r="B17" s="45">
        <f>[1]!BasilRadata10[[#This Row],[1A. Kommunenr:]]</f>
        <v>0</v>
      </c>
      <c r="C17" s="45">
        <f>[1]!BasilRadata10[[#This Row],[1A. Kommune:]]</f>
        <v>0</v>
      </c>
      <c r="D17" s="45">
        <f>[1]!BasilRadata10[[#This Row],[1A. Bydelsnummer:]]</f>
        <v>0</v>
      </c>
      <c r="E17" s="45">
        <f>[1]!BasilRadata10[[#This Row],[1A. Bydelsnavn:]]</f>
        <v>0</v>
      </c>
      <c r="F17" s="45">
        <f>[1]!BasilRadata10[[#This Row],[1A. Fylkesnummer:]]</f>
        <v>0</v>
      </c>
      <c r="G17" s="45">
        <f>[1]!BasilRadata10[[#This Row],[1A. Fylkesnavn:]]</f>
        <v>0</v>
      </c>
      <c r="H17" s="45">
        <f>[1]!BasilRadata10[[#This Row],[1B. Barnehage:]]</f>
        <v>0</v>
      </c>
      <c r="I17" s="45">
        <f>[1]!BasilRadata10[[#This Row],[1B. Organisasjonsnummer:]]</f>
        <v>0</v>
      </c>
      <c r="J17" s="45">
        <f>[1]!BasilRadata10[[#This Row],[1C. Etablert drift(årstall):]]</f>
        <v>0</v>
      </c>
      <c r="K17" s="45">
        <f>[1]!BasilRadata10[[#This Row],[1D. Barnehagetype:]]</f>
        <v>0</v>
      </c>
      <c r="L17" s="45">
        <f>[1]!BasilRadata10[[#This Row],[2A. Barnehagens eier(Private eiere må fylle ut pkt.C):]]</f>
        <v>0</v>
      </c>
      <c r="M17" s="45">
        <f>[1]!BasilRadata10[[#This Row],[8E. Oppgi antall årsverk barnehagen har pensjonsforpliktelser for:]]</f>
        <v>0</v>
      </c>
      <c r="N17" s="11">
        <f>[1]!BasilRadata10[[#This Row],[HEQ
0-2]]</f>
        <v>0</v>
      </c>
      <c r="O17" s="11">
        <f>[1]!BasilRadata10[[#This Row],[HEQ
3-6]]</f>
        <v>0</v>
      </c>
    </row>
    <row r="18" spans="1:15" x14ac:dyDescent="0.25">
      <c r="A18" s="45">
        <f>[1]!BasilRadata10[[#This Row],[År]]</f>
        <v>0</v>
      </c>
      <c r="B18" s="45">
        <f>[1]!BasilRadata10[[#This Row],[1A. Kommunenr:]]</f>
        <v>0</v>
      </c>
      <c r="C18" s="45">
        <f>[1]!BasilRadata10[[#This Row],[1A. Kommune:]]</f>
        <v>0</v>
      </c>
      <c r="D18" s="45">
        <f>[1]!BasilRadata10[[#This Row],[1A. Bydelsnummer:]]</f>
        <v>0</v>
      </c>
      <c r="E18" s="45">
        <f>[1]!BasilRadata10[[#This Row],[1A. Bydelsnavn:]]</f>
        <v>0</v>
      </c>
      <c r="F18" s="45">
        <f>[1]!BasilRadata10[[#This Row],[1A. Fylkesnummer:]]</f>
        <v>0</v>
      </c>
      <c r="G18" s="45">
        <f>[1]!BasilRadata10[[#This Row],[1A. Fylkesnavn:]]</f>
        <v>0</v>
      </c>
      <c r="H18" s="45">
        <f>[1]!BasilRadata10[[#This Row],[1B. Barnehage:]]</f>
        <v>0</v>
      </c>
      <c r="I18" s="45">
        <f>[1]!BasilRadata10[[#This Row],[1B. Organisasjonsnummer:]]</f>
        <v>0</v>
      </c>
      <c r="J18" s="45">
        <f>[1]!BasilRadata10[[#This Row],[1C. Etablert drift(årstall):]]</f>
        <v>0</v>
      </c>
      <c r="K18" s="45">
        <f>[1]!BasilRadata10[[#This Row],[1D. Barnehagetype:]]</f>
        <v>0</v>
      </c>
      <c r="L18" s="45">
        <f>[1]!BasilRadata10[[#This Row],[2A. Barnehagens eier(Private eiere må fylle ut pkt.C):]]</f>
        <v>0</v>
      </c>
      <c r="M18" s="45">
        <f>[1]!BasilRadata10[[#This Row],[8E. Oppgi antall årsverk barnehagen har pensjonsforpliktelser for:]]</f>
        <v>0</v>
      </c>
      <c r="N18" s="11">
        <f>[1]!BasilRadata10[[#This Row],[HEQ
0-2]]</f>
        <v>0</v>
      </c>
      <c r="O18" s="11">
        <f>[1]!BasilRadata10[[#This Row],[HEQ
3-6]]</f>
        <v>0</v>
      </c>
    </row>
    <row r="19" spans="1:15" x14ac:dyDescent="0.25">
      <c r="A19" s="45">
        <f>[1]!BasilRadata10[[#This Row],[År]]</f>
        <v>0</v>
      </c>
      <c r="B19" s="45">
        <f>[1]!BasilRadata10[[#This Row],[1A. Kommunenr:]]</f>
        <v>0</v>
      </c>
      <c r="C19" s="45">
        <f>[1]!BasilRadata10[[#This Row],[1A. Kommune:]]</f>
        <v>0</v>
      </c>
      <c r="D19" s="45">
        <f>[1]!BasilRadata10[[#This Row],[1A. Bydelsnummer:]]</f>
        <v>0</v>
      </c>
      <c r="E19" s="45">
        <f>[1]!BasilRadata10[[#This Row],[1A. Bydelsnavn:]]</f>
        <v>0</v>
      </c>
      <c r="F19" s="45">
        <f>[1]!BasilRadata10[[#This Row],[1A. Fylkesnummer:]]</f>
        <v>0</v>
      </c>
      <c r="G19" s="45">
        <f>[1]!BasilRadata10[[#This Row],[1A. Fylkesnavn:]]</f>
        <v>0</v>
      </c>
      <c r="H19" s="45">
        <f>[1]!BasilRadata10[[#This Row],[1B. Barnehage:]]</f>
        <v>0</v>
      </c>
      <c r="I19" s="45">
        <f>[1]!BasilRadata10[[#This Row],[1B. Organisasjonsnummer:]]</f>
        <v>0</v>
      </c>
      <c r="J19" s="45">
        <f>[1]!BasilRadata10[[#This Row],[1C. Etablert drift(årstall):]]</f>
        <v>0</v>
      </c>
      <c r="K19" s="45">
        <f>[1]!BasilRadata10[[#This Row],[1D. Barnehagetype:]]</f>
        <v>0</v>
      </c>
      <c r="L19" s="45">
        <f>[1]!BasilRadata10[[#This Row],[2A. Barnehagens eier(Private eiere må fylle ut pkt.C):]]</f>
        <v>0</v>
      </c>
      <c r="M19" s="45">
        <f>[1]!BasilRadata10[[#This Row],[8E. Oppgi antall årsverk barnehagen har pensjonsforpliktelser for:]]</f>
        <v>0</v>
      </c>
      <c r="N19" s="11">
        <f>[1]!BasilRadata10[[#This Row],[HEQ
0-2]]</f>
        <v>0</v>
      </c>
      <c r="O19" s="11">
        <f>[1]!BasilRadata10[[#This Row],[HEQ
3-6]]</f>
        <v>0</v>
      </c>
    </row>
    <row r="20" spans="1:15" x14ac:dyDescent="0.25">
      <c r="A20" s="45">
        <f>[1]!BasilRadata10[[#This Row],[År]]</f>
        <v>0</v>
      </c>
      <c r="B20" s="45">
        <f>[1]!BasilRadata10[[#This Row],[1A. Kommunenr:]]</f>
        <v>0</v>
      </c>
      <c r="C20" s="45">
        <f>[1]!BasilRadata10[[#This Row],[1A. Kommune:]]</f>
        <v>0</v>
      </c>
      <c r="D20" s="45">
        <f>[1]!BasilRadata10[[#This Row],[1A. Bydelsnummer:]]</f>
        <v>0</v>
      </c>
      <c r="E20" s="45">
        <f>[1]!BasilRadata10[[#This Row],[1A. Bydelsnavn:]]</f>
        <v>0</v>
      </c>
      <c r="F20" s="45">
        <f>[1]!BasilRadata10[[#This Row],[1A. Fylkesnummer:]]</f>
        <v>0</v>
      </c>
      <c r="G20" s="45">
        <f>[1]!BasilRadata10[[#This Row],[1A. Fylkesnavn:]]</f>
        <v>0</v>
      </c>
      <c r="H20" s="45">
        <f>[1]!BasilRadata10[[#This Row],[1B. Barnehage:]]</f>
        <v>0</v>
      </c>
      <c r="I20" s="45">
        <f>[1]!BasilRadata10[[#This Row],[1B. Organisasjonsnummer:]]</f>
        <v>0</v>
      </c>
      <c r="J20" s="45">
        <f>[1]!BasilRadata10[[#This Row],[1C. Etablert drift(årstall):]]</f>
        <v>0</v>
      </c>
      <c r="K20" s="45">
        <f>[1]!BasilRadata10[[#This Row],[1D. Barnehagetype:]]</f>
        <v>0</v>
      </c>
      <c r="L20" s="45">
        <f>[1]!BasilRadata10[[#This Row],[2A. Barnehagens eier(Private eiere må fylle ut pkt.C):]]</f>
        <v>0</v>
      </c>
      <c r="M20" s="45">
        <f>[1]!BasilRadata10[[#This Row],[8E. Oppgi antall årsverk barnehagen har pensjonsforpliktelser for:]]</f>
        <v>0</v>
      </c>
      <c r="N20" s="11">
        <f>[1]!BasilRadata10[[#This Row],[HEQ
0-2]]</f>
        <v>0</v>
      </c>
      <c r="O20" s="11">
        <f>[1]!BasilRadata10[[#This Row],[HEQ
3-6]]</f>
        <v>0</v>
      </c>
    </row>
    <row r="21" spans="1:15" x14ac:dyDescent="0.25">
      <c r="A21" s="45">
        <f>[1]!BasilRadata10[[#This Row],[År]]</f>
        <v>0</v>
      </c>
      <c r="B21" s="45">
        <f>[1]!BasilRadata10[[#This Row],[1A. Kommunenr:]]</f>
        <v>0</v>
      </c>
      <c r="C21" s="45">
        <f>[1]!BasilRadata10[[#This Row],[1A. Kommune:]]</f>
        <v>0</v>
      </c>
      <c r="D21" s="45">
        <f>[1]!BasilRadata10[[#This Row],[1A. Bydelsnummer:]]</f>
        <v>0</v>
      </c>
      <c r="E21" s="45">
        <f>[1]!BasilRadata10[[#This Row],[1A. Bydelsnavn:]]</f>
        <v>0</v>
      </c>
      <c r="F21" s="45">
        <f>[1]!BasilRadata10[[#This Row],[1A. Fylkesnummer:]]</f>
        <v>0</v>
      </c>
      <c r="G21" s="45">
        <f>[1]!BasilRadata10[[#This Row],[1A. Fylkesnavn:]]</f>
        <v>0</v>
      </c>
      <c r="H21" s="45">
        <f>[1]!BasilRadata10[[#This Row],[1B. Barnehage:]]</f>
        <v>0</v>
      </c>
      <c r="I21" s="45">
        <f>[1]!BasilRadata10[[#This Row],[1B. Organisasjonsnummer:]]</f>
        <v>0</v>
      </c>
      <c r="J21" s="45">
        <f>[1]!BasilRadata10[[#This Row],[1C. Etablert drift(årstall):]]</f>
        <v>0</v>
      </c>
      <c r="K21" s="45">
        <f>[1]!BasilRadata10[[#This Row],[1D. Barnehagetype:]]</f>
        <v>0</v>
      </c>
      <c r="L21" s="45">
        <f>[1]!BasilRadata10[[#This Row],[2A. Barnehagens eier(Private eiere må fylle ut pkt.C):]]</f>
        <v>0</v>
      </c>
      <c r="M21" s="45">
        <f>[1]!BasilRadata10[[#This Row],[8E. Oppgi antall årsverk barnehagen har pensjonsforpliktelser for:]]</f>
        <v>0</v>
      </c>
      <c r="N21" s="11">
        <f>[1]!BasilRadata10[[#This Row],[HEQ
0-2]]</f>
        <v>0</v>
      </c>
      <c r="O21" s="11">
        <f>[1]!BasilRadata10[[#This Row],[HEQ
3-6]]</f>
        <v>0</v>
      </c>
    </row>
    <row r="22" spans="1:15" x14ac:dyDescent="0.25">
      <c r="A22" s="45">
        <f>[1]!BasilRadata10[[#This Row],[År]]</f>
        <v>0</v>
      </c>
      <c r="B22" s="45">
        <f>[1]!BasilRadata10[[#This Row],[1A. Kommunenr:]]</f>
        <v>0</v>
      </c>
      <c r="C22" s="45">
        <f>[1]!BasilRadata10[[#This Row],[1A. Kommune:]]</f>
        <v>0</v>
      </c>
      <c r="D22" s="45">
        <f>[1]!BasilRadata10[[#This Row],[1A. Bydelsnummer:]]</f>
        <v>0</v>
      </c>
      <c r="E22" s="45">
        <f>[1]!BasilRadata10[[#This Row],[1A. Bydelsnavn:]]</f>
        <v>0</v>
      </c>
      <c r="F22" s="45">
        <f>[1]!BasilRadata10[[#This Row],[1A. Fylkesnummer:]]</f>
        <v>0</v>
      </c>
      <c r="G22" s="45">
        <f>[1]!BasilRadata10[[#This Row],[1A. Fylkesnavn:]]</f>
        <v>0</v>
      </c>
      <c r="H22" s="45">
        <f>[1]!BasilRadata10[[#This Row],[1B. Barnehage:]]</f>
        <v>0</v>
      </c>
      <c r="I22" s="45">
        <f>[1]!BasilRadata10[[#This Row],[1B. Organisasjonsnummer:]]</f>
        <v>0</v>
      </c>
      <c r="J22" s="45">
        <f>[1]!BasilRadata10[[#This Row],[1C. Etablert drift(årstall):]]</f>
        <v>0</v>
      </c>
      <c r="K22" s="45">
        <f>[1]!BasilRadata10[[#This Row],[1D. Barnehagetype:]]</f>
        <v>0</v>
      </c>
      <c r="L22" s="45">
        <f>[1]!BasilRadata10[[#This Row],[2A. Barnehagens eier(Private eiere må fylle ut pkt.C):]]</f>
        <v>0</v>
      </c>
      <c r="M22" s="45">
        <f>[1]!BasilRadata10[[#This Row],[8E. Oppgi antall årsverk barnehagen har pensjonsforpliktelser for:]]</f>
        <v>0</v>
      </c>
      <c r="N22" s="11">
        <f>[1]!BasilRadata10[[#This Row],[HEQ
0-2]]</f>
        <v>0</v>
      </c>
      <c r="O22" s="11">
        <f>[1]!BasilRadata10[[#This Row],[HEQ
3-6]]</f>
        <v>0</v>
      </c>
    </row>
    <row r="23" spans="1:15" x14ac:dyDescent="0.25">
      <c r="A23" s="45">
        <f>[1]!BasilRadata10[[#This Row],[År]]</f>
        <v>0</v>
      </c>
      <c r="B23" s="45">
        <f>[1]!BasilRadata10[[#This Row],[1A. Kommunenr:]]</f>
        <v>0</v>
      </c>
      <c r="C23" s="45">
        <f>[1]!BasilRadata10[[#This Row],[1A. Kommune:]]</f>
        <v>0</v>
      </c>
      <c r="D23" s="45">
        <f>[1]!BasilRadata10[[#This Row],[1A. Bydelsnummer:]]</f>
        <v>0</v>
      </c>
      <c r="E23" s="45">
        <f>[1]!BasilRadata10[[#This Row],[1A. Bydelsnavn:]]</f>
        <v>0</v>
      </c>
      <c r="F23" s="45">
        <f>[1]!BasilRadata10[[#This Row],[1A. Fylkesnummer:]]</f>
        <v>0</v>
      </c>
      <c r="G23" s="45">
        <f>[1]!BasilRadata10[[#This Row],[1A. Fylkesnavn:]]</f>
        <v>0</v>
      </c>
      <c r="H23" s="45">
        <f>[1]!BasilRadata10[[#This Row],[1B. Barnehage:]]</f>
        <v>0</v>
      </c>
      <c r="I23" s="45">
        <f>[1]!BasilRadata10[[#This Row],[1B. Organisasjonsnummer:]]</f>
        <v>0</v>
      </c>
      <c r="J23" s="45">
        <f>[1]!BasilRadata10[[#This Row],[1C. Etablert drift(årstall):]]</f>
        <v>0</v>
      </c>
      <c r="K23" s="45">
        <f>[1]!BasilRadata10[[#This Row],[1D. Barnehagetype:]]</f>
        <v>0</v>
      </c>
      <c r="L23" s="45">
        <f>[1]!BasilRadata10[[#This Row],[2A. Barnehagens eier(Private eiere må fylle ut pkt.C):]]</f>
        <v>0</v>
      </c>
      <c r="M23" s="45">
        <f>[1]!BasilRadata10[[#This Row],[8E. Oppgi antall årsverk barnehagen har pensjonsforpliktelser for:]]</f>
        <v>0</v>
      </c>
      <c r="N23" s="11">
        <f>[1]!BasilRadata10[[#This Row],[HEQ
0-2]]</f>
        <v>0</v>
      </c>
      <c r="O23" s="11">
        <f>[1]!BasilRadata10[[#This Row],[HEQ
3-6]]</f>
        <v>0</v>
      </c>
    </row>
    <row r="24" spans="1:15" ht="21.6" customHeight="1" x14ac:dyDescent="0.25">
      <c r="A24" s="45">
        <f>[1]!BasilRadata10[[#This Row],[År]]</f>
        <v>0</v>
      </c>
      <c r="B24" s="45">
        <f>[1]!BasilRadata10[[#This Row],[1A. Kommunenr:]]</f>
        <v>0</v>
      </c>
      <c r="C24" s="45">
        <f>[1]!BasilRadata10[[#This Row],[1A. Kommune:]]</f>
        <v>0</v>
      </c>
      <c r="D24" s="45">
        <f>[1]!BasilRadata10[[#This Row],[1A. Bydelsnummer:]]</f>
        <v>0</v>
      </c>
      <c r="E24" s="45">
        <f>[1]!BasilRadata10[[#This Row],[1A. Bydelsnavn:]]</f>
        <v>0</v>
      </c>
      <c r="F24" s="45">
        <f>[1]!BasilRadata10[[#This Row],[1A. Fylkesnummer:]]</f>
        <v>0</v>
      </c>
      <c r="G24" s="45">
        <f>[1]!BasilRadata10[[#This Row],[1A. Fylkesnavn:]]</f>
        <v>0</v>
      </c>
      <c r="H24" s="45">
        <f>[1]!BasilRadata10[[#This Row],[1B. Barnehage:]]</f>
        <v>0</v>
      </c>
      <c r="I24" s="45">
        <f>[1]!BasilRadata10[[#This Row],[1B. Organisasjonsnummer:]]</f>
        <v>0</v>
      </c>
      <c r="J24" s="45">
        <f>[1]!BasilRadata10[[#This Row],[1C. Etablert drift(årstall):]]</f>
        <v>0</v>
      </c>
      <c r="K24" s="45">
        <f>[1]!BasilRadata10[[#This Row],[1D. Barnehagetype:]]</f>
        <v>0</v>
      </c>
      <c r="L24" s="45">
        <f>[1]!BasilRadata10[[#This Row],[2A. Barnehagens eier(Private eiere må fylle ut pkt.C):]]</f>
        <v>0</v>
      </c>
      <c r="M24" s="45">
        <f>[1]!BasilRadata10[[#This Row],[8E. Oppgi antall årsverk barnehagen har pensjonsforpliktelser for:]]</f>
        <v>0</v>
      </c>
      <c r="N24" s="11">
        <f>[1]!BasilRadata10[[#This Row],[HEQ
0-2]]</f>
        <v>0</v>
      </c>
      <c r="O24" s="11">
        <f>[1]!BasilRadata10[[#This Row],[HEQ
3-6]]</f>
        <v>0</v>
      </c>
    </row>
    <row r="25" spans="1:15" x14ac:dyDescent="0.25">
      <c r="A25" s="45">
        <f>[1]!BasilRadata10[[#This Row],[År]]</f>
        <v>0</v>
      </c>
      <c r="B25" s="45">
        <f>[1]!BasilRadata10[[#This Row],[1A. Kommunenr:]]</f>
        <v>0</v>
      </c>
      <c r="C25" s="45">
        <f>[1]!BasilRadata10[[#This Row],[1A. Kommune:]]</f>
        <v>0</v>
      </c>
      <c r="D25" s="45">
        <f>[1]!BasilRadata10[[#This Row],[1A. Bydelsnummer:]]</f>
        <v>0</v>
      </c>
      <c r="E25" s="45">
        <f>[1]!BasilRadata10[[#This Row],[1A. Bydelsnavn:]]</f>
        <v>0</v>
      </c>
      <c r="F25" s="45">
        <f>[1]!BasilRadata10[[#This Row],[1A. Fylkesnummer:]]</f>
        <v>0</v>
      </c>
      <c r="G25" s="45">
        <f>[1]!BasilRadata10[[#This Row],[1A. Fylkesnavn:]]</f>
        <v>0</v>
      </c>
      <c r="H25" s="45">
        <f>[1]!BasilRadata10[[#This Row],[1B. Barnehage:]]</f>
        <v>0</v>
      </c>
      <c r="I25" s="45">
        <f>[1]!BasilRadata10[[#This Row],[1B. Organisasjonsnummer:]]</f>
        <v>0</v>
      </c>
      <c r="J25" s="45">
        <f>[1]!BasilRadata10[[#This Row],[1C. Etablert drift(årstall):]]</f>
        <v>0</v>
      </c>
      <c r="K25" s="45">
        <f>[1]!BasilRadata10[[#This Row],[1D. Barnehagetype:]]</f>
        <v>0</v>
      </c>
      <c r="L25" s="45">
        <f>[1]!BasilRadata10[[#This Row],[2A. Barnehagens eier(Private eiere må fylle ut pkt.C):]]</f>
        <v>0</v>
      </c>
      <c r="M25" s="45">
        <f>[1]!BasilRadata10[[#This Row],[8E. Oppgi antall årsverk barnehagen har pensjonsforpliktelser for:]]</f>
        <v>0</v>
      </c>
      <c r="N25" s="11">
        <f>[1]!BasilRadata10[[#This Row],[HEQ
0-2]]</f>
        <v>0</v>
      </c>
      <c r="O25" s="11">
        <f>[1]!BasilRadata10[[#This Row],[HEQ
3-6]]</f>
        <v>0</v>
      </c>
    </row>
    <row r="26" spans="1:15" x14ac:dyDescent="0.25">
      <c r="A26" s="45">
        <f>[1]!BasilRadata10[[#This Row],[År]]</f>
        <v>0</v>
      </c>
      <c r="B26" s="45">
        <f>[1]!BasilRadata10[[#This Row],[1A. Kommunenr:]]</f>
        <v>0</v>
      </c>
      <c r="C26" s="45">
        <f>[1]!BasilRadata10[[#This Row],[1A. Kommune:]]</f>
        <v>0</v>
      </c>
      <c r="D26" s="45">
        <f>[1]!BasilRadata10[[#This Row],[1A. Bydelsnummer:]]</f>
        <v>0</v>
      </c>
      <c r="E26" s="45">
        <f>[1]!BasilRadata10[[#This Row],[1A. Bydelsnavn:]]</f>
        <v>0</v>
      </c>
      <c r="F26" s="45">
        <f>[1]!BasilRadata10[[#This Row],[1A. Fylkesnummer:]]</f>
        <v>0</v>
      </c>
      <c r="G26" s="45">
        <f>[1]!BasilRadata10[[#This Row],[1A. Fylkesnavn:]]</f>
        <v>0</v>
      </c>
      <c r="H26" s="45">
        <f>[1]!BasilRadata10[[#This Row],[1B. Barnehage:]]</f>
        <v>0</v>
      </c>
      <c r="I26" s="45">
        <f>[1]!BasilRadata10[[#This Row],[1B. Organisasjonsnummer:]]</f>
        <v>0</v>
      </c>
      <c r="J26" s="45">
        <f>[1]!BasilRadata10[[#This Row],[1C. Etablert drift(årstall):]]</f>
        <v>0</v>
      </c>
      <c r="K26" s="45">
        <f>[1]!BasilRadata10[[#This Row],[1D. Barnehagetype:]]</f>
        <v>0</v>
      </c>
      <c r="L26" s="45">
        <f>[1]!BasilRadata10[[#This Row],[2A. Barnehagens eier(Private eiere må fylle ut pkt.C):]]</f>
        <v>0</v>
      </c>
      <c r="M26" s="45">
        <f>[1]!BasilRadata10[[#This Row],[8E. Oppgi antall årsverk barnehagen har pensjonsforpliktelser for:]]</f>
        <v>0</v>
      </c>
      <c r="N26" s="11">
        <f>[1]!BasilRadata10[[#This Row],[HEQ
0-2]]</f>
        <v>0</v>
      </c>
      <c r="O26" s="11">
        <f>[1]!BasilRadata10[[#This Row],[HEQ
3-6]]</f>
        <v>0</v>
      </c>
    </row>
    <row r="27" spans="1:15" x14ac:dyDescent="0.25">
      <c r="A27" s="196">
        <f>[1]!BasilRadata10[[#This Row],[År]]</f>
        <v>0</v>
      </c>
      <c r="B27" s="197">
        <f>[1]!BasilRadata10[[#This Row],[1A. Kommunenr:]]</f>
        <v>0</v>
      </c>
      <c r="C27" s="196">
        <f>[1]!BasilRadata10[[#This Row],[1A. Kommune:]]</f>
        <v>0</v>
      </c>
      <c r="D27" s="196">
        <f>[1]!BasilRadata10[[#This Row],[1A. Bydelsnummer:]]</f>
        <v>0</v>
      </c>
      <c r="E27" s="196">
        <f>[1]!BasilRadata10[[#This Row],[1A. Bydelsnavn:]]</f>
        <v>0</v>
      </c>
      <c r="F27" s="196">
        <f>[1]!BasilRadata10[[#This Row],[1A. Fylkesnummer:]]</f>
        <v>0</v>
      </c>
      <c r="G27" s="196">
        <f>[1]!BasilRadata10[[#This Row],[1A. Fylkesnavn:]]</f>
        <v>0</v>
      </c>
      <c r="H27" s="197">
        <f>[1]!BasilRadata10[[#This Row],[1B. Barnehage:]]</f>
        <v>0</v>
      </c>
      <c r="I27" s="197">
        <f>[1]!BasilRadata10[[#This Row],[1B. Organisasjonsnummer:]]</f>
        <v>0</v>
      </c>
      <c r="J27" s="197">
        <f>[1]!BasilRadata10[[#This Row],[1C. Etablert drift(årstall):]]</f>
        <v>0</v>
      </c>
      <c r="K27" s="196">
        <f>[1]!BasilRadata10[[#This Row],[1D. Barnehagetype:]]</f>
        <v>0</v>
      </c>
      <c r="L27" s="197">
        <f>[1]!BasilRadata10[[#This Row],[2A. Barnehagens eier(Private eiere må fylle ut pkt.C):]]</f>
        <v>0</v>
      </c>
      <c r="M27" s="45">
        <f>[1]!BasilRadata10[[#This Row],[8E. Oppgi antall årsverk barnehagen har pensjonsforpliktelser for:]]</f>
        <v>0</v>
      </c>
      <c r="N27" s="11">
        <f>[1]!BasilRadata10[[#This Row],[HEQ
0-2]]</f>
        <v>0</v>
      </c>
      <c r="O27" s="11">
        <f>[1]!BasilRadata10[[#This Row],[HEQ
3-6]]</f>
        <v>0</v>
      </c>
    </row>
    <row r="28" spans="1:15" x14ac:dyDescent="0.25">
      <c r="A28" s="196">
        <f>[1]!BasilRadata10[[#This Row],[År]]</f>
        <v>0</v>
      </c>
      <c r="B28" s="197">
        <f>[1]!BasilRadata10[[#This Row],[1A. Kommunenr:]]</f>
        <v>0</v>
      </c>
      <c r="C28" s="196">
        <f>[1]!BasilRadata10[[#This Row],[1A. Kommune:]]</f>
        <v>0</v>
      </c>
      <c r="D28" s="196">
        <f>[1]!BasilRadata10[[#This Row],[1A. Bydelsnummer:]]</f>
        <v>0</v>
      </c>
      <c r="E28" s="196">
        <f>[1]!BasilRadata10[[#This Row],[1A. Bydelsnavn:]]</f>
        <v>0</v>
      </c>
      <c r="F28" s="196">
        <f>[1]!BasilRadata10[[#This Row],[1A. Fylkesnummer:]]</f>
        <v>0</v>
      </c>
      <c r="G28" s="196">
        <f>[1]!BasilRadata10[[#This Row],[1A. Fylkesnavn:]]</f>
        <v>0</v>
      </c>
      <c r="H28" s="197">
        <f>[1]!BasilRadata10[[#This Row],[1B. Barnehage:]]</f>
        <v>0</v>
      </c>
      <c r="I28" s="197">
        <f>[1]!BasilRadata10[[#This Row],[1B. Organisasjonsnummer:]]</f>
        <v>0</v>
      </c>
      <c r="J28" s="197">
        <f>[1]!BasilRadata10[[#This Row],[1C. Etablert drift(årstall):]]</f>
        <v>0</v>
      </c>
      <c r="K28" s="196">
        <f>[1]!BasilRadata10[[#This Row],[1D. Barnehagetype:]]</f>
        <v>0</v>
      </c>
      <c r="L28" s="197">
        <f>[1]!BasilRadata10[[#This Row],[2A. Barnehagens eier(Private eiere må fylle ut pkt.C):]]</f>
        <v>0</v>
      </c>
      <c r="M28" s="45">
        <f>[1]!BasilRadata10[[#This Row],[8E. Oppgi antall årsverk barnehagen har pensjonsforpliktelser for:]]</f>
        <v>0</v>
      </c>
      <c r="N28" s="11">
        <f>[1]!BasilRadata10[[#This Row],[HEQ
0-2]]</f>
        <v>0</v>
      </c>
      <c r="O28" s="11">
        <f>[1]!BasilRadata10[[#This Row],[HEQ
3-6]]</f>
        <v>0</v>
      </c>
    </row>
    <row r="29" spans="1:15" x14ac:dyDescent="0.25">
      <c r="A29" s="196">
        <f>[1]!BasilRadata10[[#This Row],[År]]</f>
        <v>0</v>
      </c>
      <c r="B29" s="197">
        <f>[1]!BasilRadata10[[#This Row],[1A. Kommunenr:]]</f>
        <v>0</v>
      </c>
      <c r="C29" s="196">
        <f>[1]!BasilRadata10[[#This Row],[1A. Kommune:]]</f>
        <v>0</v>
      </c>
      <c r="D29" s="196">
        <f>[1]!BasilRadata10[[#This Row],[1A. Bydelsnummer:]]</f>
        <v>0</v>
      </c>
      <c r="E29" s="196">
        <f>[1]!BasilRadata10[[#This Row],[1A. Bydelsnavn:]]</f>
        <v>0</v>
      </c>
      <c r="F29" s="196">
        <f>[1]!BasilRadata10[[#This Row],[1A. Fylkesnummer:]]</f>
        <v>0</v>
      </c>
      <c r="G29" s="196">
        <f>[1]!BasilRadata10[[#This Row],[1A. Fylkesnavn:]]</f>
        <v>0</v>
      </c>
      <c r="H29" s="197">
        <f>[1]!BasilRadata10[[#This Row],[1B. Barnehage:]]</f>
        <v>0</v>
      </c>
      <c r="I29" s="197">
        <f>[1]!BasilRadata10[[#This Row],[1B. Organisasjonsnummer:]]</f>
        <v>0</v>
      </c>
      <c r="J29" s="197">
        <f>[1]!BasilRadata10[[#This Row],[1C. Etablert drift(årstall):]]</f>
        <v>0</v>
      </c>
      <c r="K29" s="196">
        <f>[1]!BasilRadata10[[#This Row],[1D. Barnehagetype:]]</f>
        <v>0</v>
      </c>
      <c r="L29" s="197">
        <f>[1]!BasilRadata10[[#This Row],[2A. Barnehagens eier(Private eiere må fylle ut pkt.C):]]</f>
        <v>0</v>
      </c>
      <c r="M29" s="45">
        <f>[1]!BasilRadata10[[#This Row],[8E. Oppgi antall årsverk barnehagen har pensjonsforpliktelser for:]]</f>
        <v>0</v>
      </c>
      <c r="N29" s="11">
        <f>[1]!BasilRadata10[[#This Row],[HEQ
0-2]]</f>
        <v>0</v>
      </c>
      <c r="O29" s="11">
        <f>[1]!BasilRadata10[[#This Row],[HEQ
3-6]]</f>
        <v>0</v>
      </c>
    </row>
    <row r="30" spans="1:15" x14ac:dyDescent="0.25">
      <c r="A30" s="196">
        <f>[1]!BasilRadata10[[#This Row],[År]]</f>
        <v>0</v>
      </c>
      <c r="B30" s="197">
        <f>[1]!BasilRadata10[[#This Row],[1A. Kommunenr:]]</f>
        <v>0</v>
      </c>
      <c r="C30" s="196">
        <f>[1]!BasilRadata10[[#This Row],[1A. Kommune:]]</f>
        <v>0</v>
      </c>
      <c r="D30" s="196">
        <f>[1]!BasilRadata10[[#This Row],[1A. Bydelsnummer:]]</f>
        <v>0</v>
      </c>
      <c r="E30" s="196">
        <f>[1]!BasilRadata10[[#This Row],[1A. Bydelsnavn:]]</f>
        <v>0</v>
      </c>
      <c r="F30" s="196">
        <f>[1]!BasilRadata10[[#This Row],[1A. Fylkesnummer:]]</f>
        <v>0</v>
      </c>
      <c r="G30" s="196">
        <f>[1]!BasilRadata10[[#This Row],[1A. Fylkesnavn:]]</f>
        <v>0</v>
      </c>
      <c r="H30" s="197">
        <f>[1]!BasilRadata10[[#This Row],[1B. Barnehage:]]</f>
        <v>0</v>
      </c>
      <c r="I30" s="197">
        <f>[1]!BasilRadata10[[#This Row],[1B. Organisasjonsnummer:]]</f>
        <v>0</v>
      </c>
      <c r="J30" s="197">
        <f>[1]!BasilRadata10[[#This Row],[1C. Etablert drift(årstall):]]</f>
        <v>0</v>
      </c>
      <c r="K30" s="196">
        <f>[1]!BasilRadata10[[#This Row],[1D. Barnehagetype:]]</f>
        <v>0</v>
      </c>
      <c r="L30" s="197">
        <f>[1]!BasilRadata10[[#This Row],[2A. Barnehagens eier(Private eiere må fylle ut pkt.C):]]</f>
        <v>0</v>
      </c>
      <c r="M30" s="45">
        <f>[1]!BasilRadata10[[#This Row],[8E. Oppgi antall årsverk barnehagen har pensjonsforpliktelser for:]]</f>
        <v>0</v>
      </c>
      <c r="N30" s="11">
        <f>[1]!BasilRadata10[[#This Row],[HEQ
0-2]]</f>
        <v>0</v>
      </c>
      <c r="O30" s="11">
        <f>[1]!BasilRadata10[[#This Row],[HEQ
3-6]]</f>
        <v>0</v>
      </c>
    </row>
    <row r="31" spans="1:15" x14ac:dyDescent="0.25">
      <c r="A31" s="196">
        <f>[1]!BasilRadata10[[#This Row],[År]]</f>
        <v>0</v>
      </c>
      <c r="B31" s="197">
        <f>[1]!BasilRadata10[[#This Row],[1A. Kommunenr:]]</f>
        <v>0</v>
      </c>
      <c r="C31" s="196">
        <f>[1]!BasilRadata10[[#This Row],[1A. Kommune:]]</f>
        <v>0</v>
      </c>
      <c r="D31" s="196">
        <f>[1]!BasilRadata10[[#This Row],[1A. Bydelsnummer:]]</f>
        <v>0</v>
      </c>
      <c r="E31" s="196">
        <f>[1]!BasilRadata10[[#This Row],[1A. Bydelsnavn:]]</f>
        <v>0</v>
      </c>
      <c r="F31" s="196">
        <f>[1]!BasilRadata10[[#This Row],[1A. Fylkesnummer:]]</f>
        <v>0</v>
      </c>
      <c r="G31" s="196">
        <f>[1]!BasilRadata10[[#This Row],[1A. Fylkesnavn:]]</f>
        <v>0</v>
      </c>
      <c r="H31" s="197">
        <f>[1]!BasilRadata10[[#This Row],[1B. Barnehage:]]</f>
        <v>0</v>
      </c>
      <c r="I31" s="197">
        <f>[1]!BasilRadata10[[#This Row],[1B. Organisasjonsnummer:]]</f>
        <v>0</v>
      </c>
      <c r="J31" s="197">
        <f>[1]!BasilRadata10[[#This Row],[1C. Etablert drift(årstall):]]</f>
        <v>0</v>
      </c>
      <c r="K31" s="196">
        <f>[1]!BasilRadata10[[#This Row],[1D. Barnehagetype:]]</f>
        <v>0</v>
      </c>
      <c r="L31" s="197">
        <f>[1]!BasilRadata10[[#This Row],[2A. Barnehagens eier(Private eiere må fylle ut pkt.C):]]</f>
        <v>0</v>
      </c>
      <c r="M31" s="45">
        <f>[1]!BasilRadata10[[#This Row],[8E. Oppgi antall årsverk barnehagen har pensjonsforpliktelser for:]]</f>
        <v>0</v>
      </c>
      <c r="N31" s="11">
        <f>[1]!BasilRadata10[[#This Row],[HEQ
0-2]]</f>
        <v>0</v>
      </c>
      <c r="O31" s="11">
        <f>[1]!BasilRadata10[[#This Row],[HEQ
3-6]]</f>
        <v>0</v>
      </c>
    </row>
    <row r="32" spans="1:15" x14ac:dyDescent="0.25">
      <c r="A32" s="196">
        <f>[1]!BasilRadata10[[#This Row],[År]]</f>
        <v>0</v>
      </c>
      <c r="B32" s="197">
        <f>[1]!BasilRadata10[[#This Row],[1A. Kommunenr:]]</f>
        <v>0</v>
      </c>
      <c r="C32" s="196">
        <f>[1]!BasilRadata10[[#This Row],[1A. Kommune:]]</f>
        <v>0</v>
      </c>
      <c r="D32" s="196">
        <f>[1]!BasilRadata10[[#This Row],[1A. Bydelsnummer:]]</f>
        <v>0</v>
      </c>
      <c r="E32" s="196">
        <f>[1]!BasilRadata10[[#This Row],[1A. Bydelsnavn:]]</f>
        <v>0</v>
      </c>
      <c r="F32" s="196">
        <f>[1]!BasilRadata10[[#This Row],[1A. Fylkesnummer:]]</f>
        <v>0</v>
      </c>
      <c r="G32" s="196">
        <f>[1]!BasilRadata10[[#This Row],[1A. Fylkesnavn:]]</f>
        <v>0</v>
      </c>
      <c r="H32" s="197">
        <f>[1]!BasilRadata10[[#This Row],[1B. Barnehage:]]</f>
        <v>0</v>
      </c>
      <c r="I32" s="197">
        <f>[1]!BasilRadata10[[#This Row],[1B. Organisasjonsnummer:]]</f>
        <v>0</v>
      </c>
      <c r="J32" s="197">
        <f>[1]!BasilRadata10[[#This Row],[1C. Etablert drift(årstall):]]</f>
        <v>0</v>
      </c>
      <c r="K32" s="196">
        <f>[1]!BasilRadata10[[#This Row],[1D. Barnehagetype:]]</f>
        <v>0</v>
      </c>
      <c r="L32" s="197">
        <f>[1]!BasilRadata10[[#This Row],[2A. Barnehagens eier(Private eiere må fylle ut pkt.C):]]</f>
        <v>0</v>
      </c>
      <c r="M32" s="45">
        <f>[1]!BasilRadata10[[#This Row],[8E. Oppgi antall årsverk barnehagen har pensjonsforpliktelser for:]]</f>
        <v>0</v>
      </c>
      <c r="N32" s="11">
        <f>[1]!BasilRadata10[[#This Row],[HEQ
0-2]]</f>
        <v>0</v>
      </c>
      <c r="O32" s="11">
        <f>[1]!BasilRadata10[[#This Row],[HEQ
3-6]]</f>
        <v>0</v>
      </c>
    </row>
    <row r="33" spans="1:15" x14ac:dyDescent="0.25">
      <c r="A33" s="196">
        <f>[1]!BasilRadata10[[#This Row],[År]]</f>
        <v>0</v>
      </c>
      <c r="B33" s="197">
        <f>[1]!BasilRadata10[[#This Row],[1A. Kommunenr:]]</f>
        <v>0</v>
      </c>
      <c r="C33" s="196">
        <f>[1]!BasilRadata10[[#This Row],[1A. Kommune:]]</f>
        <v>0</v>
      </c>
      <c r="D33" s="196">
        <f>[1]!BasilRadata10[[#This Row],[1A. Bydelsnummer:]]</f>
        <v>0</v>
      </c>
      <c r="E33" s="196">
        <f>[1]!BasilRadata10[[#This Row],[1A. Bydelsnavn:]]</f>
        <v>0</v>
      </c>
      <c r="F33" s="196">
        <f>[1]!BasilRadata10[[#This Row],[1A. Fylkesnummer:]]</f>
        <v>0</v>
      </c>
      <c r="G33" s="196">
        <f>[1]!BasilRadata10[[#This Row],[1A. Fylkesnavn:]]</f>
        <v>0</v>
      </c>
      <c r="H33" s="197">
        <f>[1]!BasilRadata10[[#This Row],[1B. Barnehage:]]</f>
        <v>0</v>
      </c>
      <c r="I33" s="197">
        <f>[1]!BasilRadata10[[#This Row],[1B. Organisasjonsnummer:]]</f>
        <v>0</v>
      </c>
      <c r="J33" s="197">
        <f>[1]!BasilRadata10[[#This Row],[1C. Etablert drift(årstall):]]</f>
        <v>0</v>
      </c>
      <c r="K33" s="196">
        <f>[1]!BasilRadata10[[#This Row],[1D. Barnehagetype:]]</f>
        <v>0</v>
      </c>
      <c r="L33" s="197">
        <f>[1]!BasilRadata10[[#This Row],[2A. Barnehagens eier(Private eiere må fylle ut pkt.C):]]</f>
        <v>0</v>
      </c>
      <c r="M33" s="45">
        <f>[1]!BasilRadata10[[#This Row],[8E. Oppgi antall årsverk barnehagen har pensjonsforpliktelser for:]]</f>
        <v>0</v>
      </c>
      <c r="N33" s="11">
        <f>[1]!BasilRadata10[[#This Row],[HEQ
0-2]]</f>
        <v>0</v>
      </c>
      <c r="O33" s="11">
        <f>[1]!BasilRadata10[[#This Row],[HEQ
3-6]]</f>
        <v>0</v>
      </c>
    </row>
    <row r="34" spans="1:15" x14ac:dyDescent="0.25">
      <c r="A34" s="196">
        <f>[1]!BasilRadata10[[#This Row],[År]]</f>
        <v>0</v>
      </c>
      <c r="B34" s="197">
        <f>[1]!BasilRadata10[[#This Row],[1A. Kommunenr:]]</f>
        <v>0</v>
      </c>
      <c r="C34" s="196">
        <f>[1]!BasilRadata10[[#This Row],[1A. Kommune:]]</f>
        <v>0</v>
      </c>
      <c r="D34" s="196">
        <f>[1]!BasilRadata10[[#This Row],[1A. Bydelsnummer:]]</f>
        <v>0</v>
      </c>
      <c r="E34" s="196">
        <f>[1]!BasilRadata10[[#This Row],[1A. Bydelsnavn:]]</f>
        <v>0</v>
      </c>
      <c r="F34" s="196">
        <f>[1]!BasilRadata10[[#This Row],[1A. Fylkesnummer:]]</f>
        <v>0</v>
      </c>
      <c r="G34" s="196">
        <f>[1]!BasilRadata10[[#This Row],[1A. Fylkesnavn:]]</f>
        <v>0</v>
      </c>
      <c r="H34" s="197">
        <f>[1]!BasilRadata10[[#This Row],[1B. Barnehage:]]</f>
        <v>0</v>
      </c>
      <c r="I34" s="197">
        <f>[1]!BasilRadata10[[#This Row],[1B. Organisasjonsnummer:]]</f>
        <v>0</v>
      </c>
      <c r="J34" s="197">
        <f>[1]!BasilRadata10[[#This Row],[1C. Etablert drift(årstall):]]</f>
        <v>0</v>
      </c>
      <c r="K34" s="196">
        <f>[1]!BasilRadata10[[#This Row],[1D. Barnehagetype:]]</f>
        <v>0</v>
      </c>
      <c r="L34" s="197">
        <f>[1]!BasilRadata10[[#This Row],[2A. Barnehagens eier(Private eiere må fylle ut pkt.C):]]</f>
        <v>0</v>
      </c>
      <c r="M34" s="45">
        <f>[1]!BasilRadata10[[#This Row],[8E. Oppgi antall årsverk barnehagen har pensjonsforpliktelser for:]]</f>
        <v>0</v>
      </c>
      <c r="N34" s="11">
        <f>[1]!BasilRadata10[[#This Row],[HEQ
0-2]]</f>
        <v>0</v>
      </c>
      <c r="O34" s="11">
        <f>[1]!BasilRadata10[[#This Row],[HEQ
3-6]]</f>
        <v>0</v>
      </c>
    </row>
    <row r="35" spans="1:15" x14ac:dyDescent="0.25">
      <c r="A35" s="196">
        <f>[1]!BasilRadata10[[#This Row],[År]]</f>
        <v>0</v>
      </c>
      <c r="B35" s="197">
        <f>[1]!BasilRadata10[[#This Row],[1A. Kommunenr:]]</f>
        <v>0</v>
      </c>
      <c r="C35" s="196">
        <f>[1]!BasilRadata10[[#This Row],[1A. Kommune:]]</f>
        <v>0</v>
      </c>
      <c r="D35" s="196">
        <f>[1]!BasilRadata10[[#This Row],[1A. Bydelsnummer:]]</f>
        <v>0</v>
      </c>
      <c r="E35" s="196">
        <f>[1]!BasilRadata10[[#This Row],[1A. Bydelsnavn:]]</f>
        <v>0</v>
      </c>
      <c r="F35" s="196">
        <f>[1]!BasilRadata10[[#This Row],[1A. Fylkesnummer:]]</f>
        <v>0</v>
      </c>
      <c r="G35" s="196">
        <f>[1]!BasilRadata10[[#This Row],[1A. Fylkesnavn:]]</f>
        <v>0</v>
      </c>
      <c r="H35" s="197">
        <f>[1]!BasilRadata10[[#This Row],[1B. Barnehage:]]</f>
        <v>0</v>
      </c>
      <c r="I35" s="197">
        <f>[1]!BasilRadata10[[#This Row],[1B. Organisasjonsnummer:]]</f>
        <v>0</v>
      </c>
      <c r="J35" s="197">
        <f>[1]!BasilRadata10[[#This Row],[1C. Etablert drift(årstall):]]</f>
        <v>0</v>
      </c>
      <c r="K35" s="196">
        <f>[1]!BasilRadata10[[#This Row],[1D. Barnehagetype:]]</f>
        <v>0</v>
      </c>
      <c r="L35" s="197">
        <f>[1]!BasilRadata10[[#This Row],[2A. Barnehagens eier(Private eiere må fylle ut pkt.C):]]</f>
        <v>0</v>
      </c>
      <c r="M35" s="45">
        <f>[1]!BasilRadata10[[#This Row],[8E. Oppgi antall årsverk barnehagen har pensjonsforpliktelser for:]]</f>
        <v>0</v>
      </c>
      <c r="N35" s="11">
        <f>[1]!BasilRadata10[[#This Row],[HEQ
0-2]]</f>
        <v>0</v>
      </c>
      <c r="O35" s="11">
        <f>[1]!BasilRadata10[[#This Row],[HEQ
3-6]]</f>
        <v>0</v>
      </c>
    </row>
    <row r="36" spans="1:15" x14ac:dyDescent="0.25">
      <c r="A36" s="196">
        <f>[1]!BasilRadata10[[#This Row],[År]]</f>
        <v>0</v>
      </c>
      <c r="B36" s="197">
        <f>[1]!BasilRadata10[[#This Row],[1A. Kommunenr:]]</f>
        <v>0</v>
      </c>
      <c r="C36" s="196">
        <f>[1]!BasilRadata10[[#This Row],[1A. Kommune:]]</f>
        <v>0</v>
      </c>
      <c r="D36" s="196">
        <f>[1]!BasilRadata10[[#This Row],[1A. Bydelsnummer:]]</f>
        <v>0</v>
      </c>
      <c r="E36" s="196">
        <f>[1]!BasilRadata10[[#This Row],[1A. Bydelsnavn:]]</f>
        <v>0</v>
      </c>
      <c r="F36" s="196">
        <f>[1]!BasilRadata10[[#This Row],[1A. Fylkesnummer:]]</f>
        <v>0</v>
      </c>
      <c r="G36" s="196">
        <f>[1]!BasilRadata10[[#This Row],[1A. Fylkesnavn:]]</f>
        <v>0</v>
      </c>
      <c r="H36" s="197">
        <f>[1]!BasilRadata10[[#This Row],[1B. Barnehage:]]</f>
        <v>0</v>
      </c>
      <c r="I36" s="197">
        <f>[1]!BasilRadata10[[#This Row],[1B. Organisasjonsnummer:]]</f>
        <v>0</v>
      </c>
      <c r="J36" s="197">
        <f>[1]!BasilRadata10[[#This Row],[1C. Etablert drift(årstall):]]</f>
        <v>0</v>
      </c>
      <c r="K36" s="196">
        <f>[1]!BasilRadata10[[#This Row],[1D. Barnehagetype:]]</f>
        <v>0</v>
      </c>
      <c r="L36" s="197">
        <f>[1]!BasilRadata10[[#This Row],[2A. Barnehagens eier(Private eiere må fylle ut pkt.C):]]</f>
        <v>0</v>
      </c>
      <c r="M36" s="45">
        <f>[1]!BasilRadata10[[#This Row],[8E. Oppgi antall årsverk barnehagen har pensjonsforpliktelser for:]]</f>
        <v>0</v>
      </c>
      <c r="N36" s="11">
        <f>[1]!BasilRadata10[[#This Row],[HEQ
0-2]]</f>
        <v>0</v>
      </c>
      <c r="O36" s="11">
        <f>[1]!BasilRadata10[[#This Row],[HEQ
3-6]]</f>
        <v>0</v>
      </c>
    </row>
    <row r="37" spans="1:15" x14ac:dyDescent="0.25">
      <c r="A37" s="196">
        <f>[1]!BasilRadata10[[#This Row],[År]]</f>
        <v>0</v>
      </c>
      <c r="B37" s="197">
        <f>[1]!BasilRadata10[[#This Row],[1A. Kommunenr:]]</f>
        <v>0</v>
      </c>
      <c r="C37" s="196">
        <f>[1]!BasilRadata10[[#This Row],[1A. Kommune:]]</f>
        <v>0</v>
      </c>
      <c r="D37" s="196">
        <f>[1]!BasilRadata10[[#This Row],[1A. Bydelsnummer:]]</f>
        <v>0</v>
      </c>
      <c r="E37" s="196">
        <f>[1]!BasilRadata10[[#This Row],[1A. Bydelsnavn:]]</f>
        <v>0</v>
      </c>
      <c r="F37" s="196">
        <f>[1]!BasilRadata10[[#This Row],[1A. Fylkesnummer:]]</f>
        <v>0</v>
      </c>
      <c r="G37" s="196">
        <f>[1]!BasilRadata10[[#This Row],[1A. Fylkesnavn:]]</f>
        <v>0</v>
      </c>
      <c r="H37" s="197">
        <f>[1]!BasilRadata10[[#This Row],[1B. Barnehage:]]</f>
        <v>0</v>
      </c>
      <c r="I37" s="197">
        <f>[1]!BasilRadata10[[#This Row],[1B. Organisasjonsnummer:]]</f>
        <v>0</v>
      </c>
      <c r="J37" s="197">
        <f>[1]!BasilRadata10[[#This Row],[1C. Etablert drift(årstall):]]</f>
        <v>0</v>
      </c>
      <c r="K37" s="196">
        <f>[1]!BasilRadata10[[#This Row],[1D. Barnehagetype:]]</f>
        <v>0</v>
      </c>
      <c r="L37" s="197">
        <f>[1]!BasilRadata10[[#This Row],[2A. Barnehagens eier(Private eiere må fylle ut pkt.C):]]</f>
        <v>0</v>
      </c>
      <c r="M37" s="45">
        <f>[1]!BasilRadata10[[#This Row],[8E. Oppgi antall årsverk barnehagen har pensjonsforpliktelser for:]]</f>
        <v>0</v>
      </c>
      <c r="N37" s="11">
        <f>[1]!BasilRadata10[[#This Row],[HEQ
0-2]]</f>
        <v>0</v>
      </c>
      <c r="O37" s="11">
        <f>[1]!BasilRadata10[[#This Row],[HEQ
3-6]]</f>
        <v>0</v>
      </c>
    </row>
    <row r="38" spans="1:15" x14ac:dyDescent="0.25">
      <c r="A38" s="196">
        <f>[1]!BasilRadata10[[#This Row],[År]]</f>
        <v>0</v>
      </c>
      <c r="B38" s="197">
        <f>[1]!BasilRadata10[[#This Row],[1A. Kommunenr:]]</f>
        <v>0</v>
      </c>
      <c r="C38" s="196">
        <f>[1]!BasilRadata10[[#This Row],[1A. Kommune:]]</f>
        <v>0</v>
      </c>
      <c r="D38" s="196">
        <f>[1]!BasilRadata10[[#This Row],[1A. Bydelsnummer:]]</f>
        <v>0</v>
      </c>
      <c r="E38" s="196">
        <f>[1]!BasilRadata10[[#This Row],[1A. Bydelsnavn:]]</f>
        <v>0</v>
      </c>
      <c r="F38" s="196">
        <f>[1]!BasilRadata10[[#This Row],[1A. Fylkesnummer:]]</f>
        <v>0</v>
      </c>
      <c r="G38" s="196">
        <f>[1]!BasilRadata10[[#This Row],[1A. Fylkesnavn:]]</f>
        <v>0</v>
      </c>
      <c r="H38" s="197">
        <f>[1]!BasilRadata10[[#This Row],[1B. Barnehage:]]</f>
        <v>0</v>
      </c>
      <c r="I38" s="197">
        <f>[1]!BasilRadata10[[#This Row],[1B. Organisasjonsnummer:]]</f>
        <v>0</v>
      </c>
      <c r="J38" s="197">
        <f>[1]!BasilRadata10[[#This Row],[1C. Etablert drift(årstall):]]</f>
        <v>0</v>
      </c>
      <c r="K38" s="196">
        <f>[1]!BasilRadata10[[#This Row],[1D. Barnehagetype:]]</f>
        <v>0</v>
      </c>
      <c r="L38" s="197">
        <f>[1]!BasilRadata10[[#This Row],[2A. Barnehagens eier(Private eiere må fylle ut pkt.C):]]</f>
        <v>0</v>
      </c>
      <c r="M38" s="45">
        <f>[1]!BasilRadata10[[#This Row],[8E. Oppgi antall årsverk barnehagen har pensjonsforpliktelser for:]]</f>
        <v>0</v>
      </c>
      <c r="N38" s="11">
        <f>[1]!BasilRadata10[[#This Row],[HEQ
0-2]]</f>
        <v>0</v>
      </c>
      <c r="O38" s="11">
        <f>[1]!BasilRadata10[[#This Row],[HEQ
3-6]]</f>
        <v>0</v>
      </c>
    </row>
    <row r="39" spans="1:15" x14ac:dyDescent="0.25">
      <c r="A39" s="196">
        <f>[1]!BasilRadata10[[#This Row],[År]]</f>
        <v>0</v>
      </c>
      <c r="B39" s="197">
        <f>[1]!BasilRadata10[[#This Row],[1A. Kommunenr:]]</f>
        <v>0</v>
      </c>
      <c r="C39" s="196">
        <f>[1]!BasilRadata10[[#This Row],[1A. Kommune:]]</f>
        <v>0</v>
      </c>
      <c r="D39" s="196">
        <f>[1]!BasilRadata10[[#This Row],[1A. Bydelsnummer:]]</f>
        <v>0</v>
      </c>
      <c r="E39" s="196">
        <f>[1]!BasilRadata10[[#This Row],[1A. Bydelsnavn:]]</f>
        <v>0</v>
      </c>
      <c r="F39" s="196">
        <f>[1]!BasilRadata10[[#This Row],[1A. Fylkesnummer:]]</f>
        <v>0</v>
      </c>
      <c r="G39" s="196">
        <f>[1]!BasilRadata10[[#This Row],[1A. Fylkesnavn:]]</f>
        <v>0</v>
      </c>
      <c r="H39" s="197">
        <f>[1]!BasilRadata10[[#This Row],[1B. Barnehage:]]</f>
        <v>0</v>
      </c>
      <c r="I39" s="197">
        <f>[1]!BasilRadata10[[#This Row],[1B. Organisasjonsnummer:]]</f>
        <v>0</v>
      </c>
      <c r="J39" s="197">
        <f>[1]!BasilRadata10[[#This Row],[1C. Etablert drift(årstall):]]</f>
        <v>0</v>
      </c>
      <c r="K39" s="196">
        <f>[1]!BasilRadata10[[#This Row],[1D. Barnehagetype:]]</f>
        <v>0</v>
      </c>
      <c r="L39" s="197">
        <f>[1]!BasilRadata10[[#This Row],[2A. Barnehagens eier(Private eiere må fylle ut pkt.C):]]</f>
        <v>0</v>
      </c>
      <c r="M39" s="45">
        <f>[1]!BasilRadata10[[#This Row],[8E. Oppgi antall årsverk barnehagen har pensjonsforpliktelser for:]]</f>
        <v>0</v>
      </c>
      <c r="N39" s="11">
        <f>[1]!BasilRadata10[[#This Row],[HEQ
0-2]]</f>
        <v>0</v>
      </c>
      <c r="O39" s="11">
        <f>[1]!BasilRadata10[[#This Row],[HEQ
3-6]]</f>
        <v>0</v>
      </c>
    </row>
    <row r="40" spans="1:15" x14ac:dyDescent="0.25">
      <c r="A40" s="196">
        <f>[1]!BasilRadata10[[#This Row],[År]]</f>
        <v>0</v>
      </c>
      <c r="B40" s="197">
        <f>[1]!BasilRadata10[[#This Row],[1A. Kommunenr:]]</f>
        <v>0</v>
      </c>
      <c r="C40" s="196">
        <f>[1]!BasilRadata10[[#This Row],[1A. Kommune:]]</f>
        <v>0</v>
      </c>
      <c r="D40" s="196">
        <f>[1]!BasilRadata10[[#This Row],[1A. Bydelsnummer:]]</f>
        <v>0</v>
      </c>
      <c r="E40" s="196">
        <f>[1]!BasilRadata10[[#This Row],[1A. Bydelsnavn:]]</f>
        <v>0</v>
      </c>
      <c r="F40" s="196">
        <f>[1]!BasilRadata10[[#This Row],[1A. Fylkesnummer:]]</f>
        <v>0</v>
      </c>
      <c r="G40" s="196">
        <f>[1]!BasilRadata10[[#This Row],[1A. Fylkesnavn:]]</f>
        <v>0</v>
      </c>
      <c r="H40" s="197">
        <f>[1]!BasilRadata10[[#This Row],[1B. Barnehage:]]</f>
        <v>0</v>
      </c>
      <c r="I40" s="197">
        <f>[1]!BasilRadata10[[#This Row],[1B. Organisasjonsnummer:]]</f>
        <v>0</v>
      </c>
      <c r="J40" s="197">
        <f>[1]!BasilRadata10[[#This Row],[1C. Etablert drift(årstall):]]</f>
        <v>0</v>
      </c>
      <c r="K40" s="196">
        <f>[1]!BasilRadata10[[#This Row],[1D. Barnehagetype:]]</f>
        <v>0</v>
      </c>
      <c r="L40" s="197">
        <f>[1]!BasilRadata10[[#This Row],[2A. Barnehagens eier(Private eiere må fylle ut pkt.C):]]</f>
        <v>0</v>
      </c>
      <c r="M40" s="45">
        <f>[1]!BasilRadata10[[#This Row],[8E. Oppgi antall årsverk barnehagen har pensjonsforpliktelser for:]]</f>
        <v>0</v>
      </c>
      <c r="N40" s="11">
        <f>[1]!BasilRadata10[[#This Row],[HEQ
0-2]]</f>
        <v>0</v>
      </c>
      <c r="O40" s="11">
        <f>[1]!BasilRadata10[[#This Row],[HEQ
3-6]]</f>
        <v>0</v>
      </c>
    </row>
    <row r="41" spans="1:15" x14ac:dyDescent="0.25">
      <c r="A41" s="196">
        <f>[1]!BasilRadata10[[#This Row],[År]]</f>
        <v>0</v>
      </c>
      <c r="B41" s="197">
        <f>[1]!BasilRadata10[[#This Row],[1A. Kommunenr:]]</f>
        <v>0</v>
      </c>
      <c r="C41" s="196">
        <f>[1]!BasilRadata10[[#This Row],[1A. Kommune:]]</f>
        <v>0</v>
      </c>
      <c r="D41" s="196">
        <f>[1]!BasilRadata10[[#This Row],[1A. Bydelsnummer:]]</f>
        <v>0</v>
      </c>
      <c r="E41" s="196">
        <f>[1]!BasilRadata10[[#This Row],[1A. Bydelsnavn:]]</f>
        <v>0</v>
      </c>
      <c r="F41" s="196">
        <f>[1]!BasilRadata10[[#This Row],[1A. Fylkesnummer:]]</f>
        <v>0</v>
      </c>
      <c r="G41" s="196">
        <f>[1]!BasilRadata10[[#This Row],[1A. Fylkesnavn:]]</f>
        <v>0</v>
      </c>
      <c r="H41" s="197">
        <f>[1]!BasilRadata10[[#This Row],[1B. Barnehage:]]</f>
        <v>0</v>
      </c>
      <c r="I41" s="197">
        <f>[1]!BasilRadata10[[#This Row],[1B. Organisasjonsnummer:]]</f>
        <v>0</v>
      </c>
      <c r="J41" s="197">
        <f>[1]!BasilRadata10[[#This Row],[1C. Etablert drift(årstall):]]</f>
        <v>0</v>
      </c>
      <c r="K41" s="196">
        <f>[1]!BasilRadata10[[#This Row],[1D. Barnehagetype:]]</f>
        <v>0</v>
      </c>
      <c r="L41" s="197">
        <f>[1]!BasilRadata10[[#This Row],[2A. Barnehagens eier(Private eiere må fylle ut pkt.C):]]</f>
        <v>0</v>
      </c>
      <c r="M41" s="45">
        <f>[1]!BasilRadata10[[#This Row],[8E. Oppgi antall årsverk barnehagen har pensjonsforpliktelser for:]]</f>
        <v>0</v>
      </c>
      <c r="N41" s="11">
        <f>[1]!BasilRadata10[[#This Row],[HEQ
0-2]]</f>
        <v>0</v>
      </c>
      <c r="O41" s="11">
        <f>[1]!BasilRadata10[[#This Row],[HEQ
3-6]]</f>
        <v>0</v>
      </c>
    </row>
    <row r="42" spans="1:15" x14ac:dyDescent="0.25">
      <c r="A42" s="196">
        <f>[1]!BasilRadata10[[#This Row],[År]]</f>
        <v>0</v>
      </c>
      <c r="B42" s="197">
        <f>[1]!BasilRadata10[[#This Row],[1A. Kommunenr:]]</f>
        <v>0</v>
      </c>
      <c r="C42" s="196">
        <f>[1]!BasilRadata10[[#This Row],[1A. Kommune:]]</f>
        <v>0</v>
      </c>
      <c r="D42" s="196">
        <f>[1]!BasilRadata10[[#This Row],[1A. Bydelsnummer:]]</f>
        <v>0</v>
      </c>
      <c r="E42" s="196">
        <f>[1]!BasilRadata10[[#This Row],[1A. Bydelsnavn:]]</f>
        <v>0</v>
      </c>
      <c r="F42" s="196">
        <f>[1]!BasilRadata10[[#This Row],[1A. Fylkesnummer:]]</f>
        <v>0</v>
      </c>
      <c r="G42" s="196">
        <f>[1]!BasilRadata10[[#This Row],[1A. Fylkesnavn:]]</f>
        <v>0</v>
      </c>
      <c r="H42" s="197">
        <f>[1]!BasilRadata10[[#This Row],[1B. Barnehage:]]</f>
        <v>0</v>
      </c>
      <c r="I42" s="197">
        <f>[1]!BasilRadata10[[#This Row],[1B. Organisasjonsnummer:]]</f>
        <v>0</v>
      </c>
      <c r="J42" s="197">
        <f>[1]!BasilRadata10[[#This Row],[1C. Etablert drift(årstall):]]</f>
        <v>0</v>
      </c>
      <c r="K42" s="196">
        <f>[1]!BasilRadata10[[#This Row],[1D. Barnehagetype:]]</f>
        <v>0</v>
      </c>
      <c r="L42" s="197">
        <f>[1]!BasilRadata10[[#This Row],[2A. Barnehagens eier(Private eiere må fylle ut pkt.C):]]</f>
        <v>0</v>
      </c>
      <c r="M42" s="45">
        <f>[1]!BasilRadata10[[#This Row],[8E. Oppgi antall årsverk barnehagen har pensjonsforpliktelser for:]]</f>
        <v>0</v>
      </c>
      <c r="N42" s="11">
        <f>[1]!BasilRadata10[[#This Row],[HEQ
0-2]]</f>
        <v>0</v>
      </c>
      <c r="O42" s="11">
        <f>[1]!BasilRadata10[[#This Row],[HEQ
3-6]]</f>
        <v>0</v>
      </c>
    </row>
    <row r="43" spans="1:15" x14ac:dyDescent="0.25">
      <c r="A43" s="196">
        <f>[1]!BasilRadata10[[#This Row],[År]]</f>
        <v>0</v>
      </c>
      <c r="B43" s="197">
        <f>[1]!BasilRadata10[[#This Row],[1A. Kommunenr:]]</f>
        <v>0</v>
      </c>
      <c r="C43" s="196">
        <f>[1]!BasilRadata10[[#This Row],[1A. Kommune:]]</f>
        <v>0</v>
      </c>
      <c r="D43" s="196">
        <f>[1]!BasilRadata10[[#This Row],[1A. Bydelsnummer:]]</f>
        <v>0</v>
      </c>
      <c r="E43" s="196">
        <f>[1]!BasilRadata10[[#This Row],[1A. Bydelsnavn:]]</f>
        <v>0</v>
      </c>
      <c r="F43" s="196">
        <f>[1]!BasilRadata10[[#This Row],[1A. Fylkesnummer:]]</f>
        <v>0</v>
      </c>
      <c r="G43" s="196">
        <f>[1]!BasilRadata10[[#This Row],[1A. Fylkesnavn:]]</f>
        <v>0</v>
      </c>
      <c r="H43" s="197">
        <f>[1]!BasilRadata10[[#This Row],[1B. Barnehage:]]</f>
        <v>0</v>
      </c>
      <c r="I43" s="197">
        <f>[1]!BasilRadata10[[#This Row],[1B. Organisasjonsnummer:]]</f>
        <v>0</v>
      </c>
      <c r="J43" s="197">
        <f>[1]!BasilRadata10[[#This Row],[1C. Etablert drift(årstall):]]</f>
        <v>0</v>
      </c>
      <c r="K43" s="196">
        <f>[1]!BasilRadata10[[#This Row],[1D. Barnehagetype:]]</f>
        <v>0</v>
      </c>
      <c r="L43" s="197">
        <f>[1]!BasilRadata10[[#This Row],[2A. Barnehagens eier(Private eiere må fylle ut pkt.C):]]</f>
        <v>0</v>
      </c>
      <c r="M43" s="45">
        <f>[1]!BasilRadata10[[#This Row],[8E. Oppgi antall årsverk barnehagen har pensjonsforpliktelser for:]]</f>
        <v>0</v>
      </c>
      <c r="N43" s="11">
        <f>[1]!BasilRadata10[[#This Row],[HEQ
0-2]]</f>
        <v>0</v>
      </c>
      <c r="O43" s="11">
        <f>[1]!BasilRadata10[[#This Row],[HEQ
3-6]]</f>
        <v>0</v>
      </c>
    </row>
    <row r="44" spans="1:15" x14ac:dyDescent="0.25">
      <c r="A44" s="196">
        <f>[1]!BasilRadata10[[#This Row],[År]]</f>
        <v>0</v>
      </c>
      <c r="B44" s="197">
        <f>[1]!BasilRadata10[[#This Row],[1A. Kommunenr:]]</f>
        <v>0</v>
      </c>
      <c r="C44" s="196">
        <f>[1]!BasilRadata10[[#This Row],[1A. Kommune:]]</f>
        <v>0</v>
      </c>
      <c r="D44" s="196">
        <f>[1]!BasilRadata10[[#This Row],[1A. Bydelsnummer:]]</f>
        <v>0</v>
      </c>
      <c r="E44" s="196">
        <f>[1]!BasilRadata10[[#This Row],[1A. Bydelsnavn:]]</f>
        <v>0</v>
      </c>
      <c r="F44" s="196">
        <f>[1]!BasilRadata10[[#This Row],[1A. Fylkesnummer:]]</f>
        <v>0</v>
      </c>
      <c r="G44" s="196">
        <f>[1]!BasilRadata10[[#This Row],[1A. Fylkesnavn:]]</f>
        <v>0</v>
      </c>
      <c r="H44" s="197">
        <f>[1]!BasilRadata10[[#This Row],[1B. Barnehage:]]</f>
        <v>0</v>
      </c>
      <c r="I44" s="197">
        <f>[1]!BasilRadata10[[#This Row],[1B. Organisasjonsnummer:]]</f>
        <v>0</v>
      </c>
      <c r="J44" s="197">
        <f>[1]!BasilRadata10[[#This Row],[1C. Etablert drift(årstall):]]</f>
        <v>0</v>
      </c>
      <c r="K44" s="196">
        <f>[1]!BasilRadata10[[#This Row],[1D. Barnehagetype:]]</f>
        <v>0</v>
      </c>
      <c r="L44" s="197">
        <f>[1]!BasilRadata10[[#This Row],[2A. Barnehagens eier(Private eiere må fylle ut pkt.C):]]</f>
        <v>0</v>
      </c>
      <c r="M44" s="45">
        <f>[1]!BasilRadata10[[#This Row],[8E. Oppgi antall årsverk barnehagen har pensjonsforpliktelser for:]]</f>
        <v>0</v>
      </c>
      <c r="N44" s="11">
        <f>[1]!BasilRadata10[[#This Row],[HEQ
0-2]]</f>
        <v>0</v>
      </c>
      <c r="O44" s="11">
        <f>[1]!BasilRadata10[[#This Row],[HEQ
3-6]]</f>
        <v>0</v>
      </c>
    </row>
    <row r="45" spans="1:15" x14ac:dyDescent="0.25">
      <c r="A45" s="196">
        <f>[1]!BasilRadata10[[#This Row],[År]]</f>
        <v>0</v>
      </c>
      <c r="B45" s="197">
        <f>[1]!BasilRadata10[[#This Row],[1A. Kommunenr:]]</f>
        <v>0</v>
      </c>
      <c r="C45" s="196">
        <f>[1]!BasilRadata10[[#This Row],[1A. Kommune:]]</f>
        <v>0</v>
      </c>
      <c r="D45" s="196">
        <f>[1]!BasilRadata10[[#This Row],[1A. Bydelsnummer:]]</f>
        <v>0</v>
      </c>
      <c r="E45" s="196">
        <f>[1]!BasilRadata10[[#This Row],[1A. Bydelsnavn:]]</f>
        <v>0</v>
      </c>
      <c r="F45" s="196">
        <f>[1]!BasilRadata10[[#This Row],[1A. Fylkesnummer:]]</f>
        <v>0</v>
      </c>
      <c r="G45" s="196">
        <f>[1]!BasilRadata10[[#This Row],[1A. Fylkesnavn:]]</f>
        <v>0</v>
      </c>
      <c r="H45" s="197">
        <f>[1]!BasilRadata10[[#This Row],[1B. Barnehage:]]</f>
        <v>0</v>
      </c>
      <c r="I45" s="197">
        <f>[1]!BasilRadata10[[#This Row],[1B. Organisasjonsnummer:]]</f>
        <v>0</v>
      </c>
      <c r="J45" s="197">
        <f>[1]!BasilRadata10[[#This Row],[1C. Etablert drift(årstall):]]</f>
        <v>0</v>
      </c>
      <c r="K45" s="196">
        <f>[1]!BasilRadata10[[#This Row],[1D. Barnehagetype:]]</f>
        <v>0</v>
      </c>
      <c r="L45" s="197">
        <f>[1]!BasilRadata10[[#This Row],[2A. Barnehagens eier(Private eiere må fylle ut pkt.C):]]</f>
        <v>0</v>
      </c>
      <c r="M45" s="45">
        <f>[1]!BasilRadata10[[#This Row],[8E. Oppgi antall årsverk barnehagen har pensjonsforpliktelser for:]]</f>
        <v>0</v>
      </c>
      <c r="N45" s="11">
        <f>[1]!BasilRadata10[[#This Row],[HEQ
0-2]]</f>
        <v>0</v>
      </c>
      <c r="O45" s="11">
        <f>[1]!BasilRadata10[[#This Row],[HEQ
3-6]]</f>
        <v>0</v>
      </c>
    </row>
    <row r="46" spans="1:15" x14ac:dyDescent="0.25">
      <c r="A46" s="196">
        <f>[1]!BasilRadata10[[#This Row],[År]]</f>
        <v>0</v>
      </c>
      <c r="B46" s="197">
        <f>[1]!BasilRadata10[[#This Row],[1A. Kommunenr:]]</f>
        <v>0</v>
      </c>
      <c r="C46" s="196">
        <f>[1]!BasilRadata10[[#This Row],[1A. Kommune:]]</f>
        <v>0</v>
      </c>
      <c r="D46" s="196">
        <f>[1]!BasilRadata10[[#This Row],[1A. Bydelsnummer:]]</f>
        <v>0</v>
      </c>
      <c r="E46" s="196">
        <f>[1]!BasilRadata10[[#This Row],[1A. Bydelsnavn:]]</f>
        <v>0</v>
      </c>
      <c r="F46" s="196">
        <f>[1]!BasilRadata10[[#This Row],[1A. Fylkesnummer:]]</f>
        <v>0</v>
      </c>
      <c r="G46" s="196">
        <f>[1]!BasilRadata10[[#This Row],[1A. Fylkesnavn:]]</f>
        <v>0</v>
      </c>
      <c r="H46" s="197">
        <f>[1]!BasilRadata10[[#This Row],[1B. Barnehage:]]</f>
        <v>0</v>
      </c>
      <c r="I46" s="197">
        <f>[1]!BasilRadata10[[#This Row],[1B. Organisasjonsnummer:]]</f>
        <v>0</v>
      </c>
      <c r="J46" s="197">
        <f>[1]!BasilRadata10[[#This Row],[1C. Etablert drift(årstall):]]</f>
        <v>0</v>
      </c>
      <c r="K46" s="196">
        <f>[1]!BasilRadata10[[#This Row],[1D. Barnehagetype:]]</f>
        <v>0</v>
      </c>
      <c r="L46" s="197">
        <f>[1]!BasilRadata10[[#This Row],[2A. Barnehagens eier(Private eiere må fylle ut pkt.C):]]</f>
        <v>0</v>
      </c>
      <c r="M46" s="45">
        <f>[1]!BasilRadata10[[#This Row],[8E. Oppgi antall årsverk barnehagen har pensjonsforpliktelser for:]]</f>
        <v>0</v>
      </c>
      <c r="N46" s="11">
        <f>[1]!BasilRadata10[[#This Row],[HEQ
0-2]]</f>
        <v>0</v>
      </c>
      <c r="O46" s="11">
        <f>[1]!BasilRadata10[[#This Row],[HEQ
3-6]]</f>
        <v>0</v>
      </c>
    </row>
    <row r="47" spans="1:15" x14ac:dyDescent="0.25">
      <c r="A47" s="196">
        <f>[1]!BasilRadata10[[#This Row],[År]]</f>
        <v>0</v>
      </c>
      <c r="B47" s="197">
        <f>[1]!BasilRadata10[[#This Row],[1A. Kommunenr:]]</f>
        <v>0</v>
      </c>
      <c r="C47" s="196">
        <f>[1]!BasilRadata10[[#This Row],[1A. Kommune:]]</f>
        <v>0</v>
      </c>
      <c r="D47" s="196">
        <f>[1]!BasilRadata10[[#This Row],[1A. Bydelsnummer:]]</f>
        <v>0</v>
      </c>
      <c r="E47" s="196">
        <f>[1]!BasilRadata10[[#This Row],[1A. Bydelsnavn:]]</f>
        <v>0</v>
      </c>
      <c r="F47" s="196">
        <f>[1]!BasilRadata10[[#This Row],[1A. Fylkesnummer:]]</f>
        <v>0</v>
      </c>
      <c r="G47" s="196">
        <f>[1]!BasilRadata10[[#This Row],[1A. Fylkesnavn:]]</f>
        <v>0</v>
      </c>
      <c r="H47" s="197">
        <f>[1]!BasilRadata10[[#This Row],[1B. Barnehage:]]</f>
        <v>0</v>
      </c>
      <c r="I47" s="197">
        <f>[1]!BasilRadata10[[#This Row],[1B. Organisasjonsnummer:]]</f>
        <v>0</v>
      </c>
      <c r="J47" s="197">
        <f>[1]!BasilRadata10[[#This Row],[1C. Etablert drift(årstall):]]</f>
        <v>0</v>
      </c>
      <c r="K47" s="196">
        <f>[1]!BasilRadata10[[#This Row],[1D. Barnehagetype:]]</f>
        <v>0</v>
      </c>
      <c r="L47" s="197">
        <f>[1]!BasilRadata10[[#This Row],[2A. Barnehagens eier(Private eiere må fylle ut pkt.C):]]</f>
        <v>0</v>
      </c>
      <c r="M47" s="45">
        <f>[1]!BasilRadata10[[#This Row],[8E. Oppgi antall årsverk barnehagen har pensjonsforpliktelser for:]]</f>
        <v>0</v>
      </c>
      <c r="N47" s="11">
        <f>[1]!BasilRadata10[[#This Row],[HEQ
0-2]]</f>
        <v>0</v>
      </c>
      <c r="O47" s="11">
        <f>[1]!BasilRadata10[[#This Row],[HEQ
3-6]]</f>
        <v>0</v>
      </c>
    </row>
    <row r="48" spans="1:15" x14ac:dyDescent="0.25">
      <c r="A48" s="196">
        <f>[1]!BasilRadata10[[#This Row],[År]]</f>
        <v>0</v>
      </c>
      <c r="B48" s="197">
        <f>[1]!BasilRadata10[[#This Row],[1A. Kommunenr:]]</f>
        <v>0</v>
      </c>
      <c r="C48" s="196">
        <f>[1]!BasilRadata10[[#This Row],[1A. Kommune:]]</f>
        <v>0</v>
      </c>
      <c r="D48" s="196">
        <f>[1]!BasilRadata10[[#This Row],[1A. Bydelsnummer:]]</f>
        <v>0</v>
      </c>
      <c r="E48" s="196">
        <f>[1]!BasilRadata10[[#This Row],[1A. Bydelsnavn:]]</f>
        <v>0</v>
      </c>
      <c r="F48" s="196">
        <f>[1]!BasilRadata10[[#This Row],[1A. Fylkesnummer:]]</f>
        <v>0</v>
      </c>
      <c r="G48" s="196">
        <f>[1]!BasilRadata10[[#This Row],[1A. Fylkesnavn:]]</f>
        <v>0</v>
      </c>
      <c r="H48" s="197">
        <f>[1]!BasilRadata10[[#This Row],[1B. Barnehage:]]</f>
        <v>0</v>
      </c>
      <c r="I48" s="197">
        <f>[1]!BasilRadata10[[#This Row],[1B. Organisasjonsnummer:]]</f>
        <v>0</v>
      </c>
      <c r="J48" s="197">
        <f>[1]!BasilRadata10[[#This Row],[1C. Etablert drift(årstall):]]</f>
        <v>0</v>
      </c>
      <c r="K48" s="196">
        <f>[1]!BasilRadata10[[#This Row],[1D. Barnehagetype:]]</f>
        <v>0</v>
      </c>
      <c r="L48" s="197">
        <f>[1]!BasilRadata10[[#This Row],[2A. Barnehagens eier(Private eiere må fylle ut pkt.C):]]</f>
        <v>0</v>
      </c>
      <c r="M48" s="45">
        <f>[1]!BasilRadata10[[#This Row],[8E. Oppgi antall årsverk barnehagen har pensjonsforpliktelser for:]]</f>
        <v>0</v>
      </c>
      <c r="N48" s="11">
        <f>[1]!BasilRadata10[[#This Row],[HEQ
0-2]]</f>
        <v>0</v>
      </c>
      <c r="O48" s="11">
        <f>[1]!BasilRadata10[[#This Row],[HEQ
3-6]]</f>
        <v>0</v>
      </c>
    </row>
    <row r="49" spans="1:15" x14ac:dyDescent="0.25">
      <c r="A49" s="196">
        <f>[1]!BasilRadata10[[#This Row],[År]]</f>
        <v>0</v>
      </c>
      <c r="B49" s="197">
        <f>[1]!BasilRadata10[[#This Row],[1A. Kommunenr:]]</f>
        <v>0</v>
      </c>
      <c r="C49" s="196">
        <f>[1]!BasilRadata10[[#This Row],[1A. Kommune:]]</f>
        <v>0</v>
      </c>
      <c r="D49" s="196">
        <f>[1]!BasilRadata10[[#This Row],[1A. Bydelsnummer:]]</f>
        <v>0</v>
      </c>
      <c r="E49" s="196">
        <f>[1]!BasilRadata10[[#This Row],[1A. Bydelsnavn:]]</f>
        <v>0</v>
      </c>
      <c r="F49" s="196">
        <f>[1]!BasilRadata10[[#This Row],[1A. Fylkesnummer:]]</f>
        <v>0</v>
      </c>
      <c r="G49" s="196">
        <f>[1]!BasilRadata10[[#This Row],[1A. Fylkesnavn:]]</f>
        <v>0</v>
      </c>
      <c r="H49" s="197">
        <f>[1]!BasilRadata10[[#This Row],[1B. Barnehage:]]</f>
        <v>0</v>
      </c>
      <c r="I49" s="197">
        <f>[1]!BasilRadata10[[#This Row],[1B. Organisasjonsnummer:]]</f>
        <v>0</v>
      </c>
      <c r="J49" s="197">
        <f>[1]!BasilRadata10[[#This Row],[1C. Etablert drift(årstall):]]</f>
        <v>0</v>
      </c>
      <c r="K49" s="196">
        <f>[1]!BasilRadata10[[#This Row],[1D. Barnehagetype:]]</f>
        <v>0</v>
      </c>
      <c r="L49" s="197">
        <f>[1]!BasilRadata10[[#This Row],[2A. Barnehagens eier(Private eiere må fylle ut pkt.C):]]</f>
        <v>0</v>
      </c>
      <c r="M49" s="45">
        <f>[1]!BasilRadata10[[#This Row],[8E. Oppgi antall årsverk barnehagen har pensjonsforpliktelser for:]]</f>
        <v>0</v>
      </c>
      <c r="N49" s="11">
        <f>[1]!BasilRadata10[[#This Row],[HEQ
0-2]]</f>
        <v>0</v>
      </c>
      <c r="O49" s="11">
        <f>[1]!BasilRadata10[[#This Row],[HEQ
3-6]]</f>
        <v>0</v>
      </c>
    </row>
    <row r="50" spans="1:15" x14ac:dyDescent="0.25">
      <c r="A50" s="196">
        <f>[1]!BasilRadata10[[#This Row],[År]]</f>
        <v>0</v>
      </c>
      <c r="B50" s="197">
        <f>[1]!BasilRadata10[[#This Row],[1A. Kommunenr:]]</f>
        <v>0</v>
      </c>
      <c r="C50" s="196">
        <f>[1]!BasilRadata10[[#This Row],[1A. Kommune:]]</f>
        <v>0</v>
      </c>
      <c r="D50" s="196">
        <f>[1]!BasilRadata10[[#This Row],[1A. Bydelsnummer:]]</f>
        <v>0</v>
      </c>
      <c r="E50" s="196">
        <f>[1]!BasilRadata10[[#This Row],[1A. Bydelsnavn:]]</f>
        <v>0</v>
      </c>
      <c r="F50" s="196">
        <f>[1]!BasilRadata10[[#This Row],[1A. Fylkesnummer:]]</f>
        <v>0</v>
      </c>
      <c r="G50" s="196">
        <f>[1]!BasilRadata10[[#This Row],[1A. Fylkesnavn:]]</f>
        <v>0</v>
      </c>
      <c r="H50" s="197">
        <f>[1]!BasilRadata10[[#This Row],[1B. Barnehage:]]</f>
        <v>0</v>
      </c>
      <c r="I50" s="197">
        <f>[1]!BasilRadata10[[#This Row],[1B. Organisasjonsnummer:]]</f>
        <v>0</v>
      </c>
      <c r="J50" s="197">
        <f>[1]!BasilRadata10[[#This Row],[1C. Etablert drift(årstall):]]</f>
        <v>0</v>
      </c>
      <c r="K50" s="196">
        <f>[1]!BasilRadata10[[#This Row],[1D. Barnehagetype:]]</f>
        <v>0</v>
      </c>
      <c r="L50" s="197">
        <f>[1]!BasilRadata10[[#This Row],[2A. Barnehagens eier(Private eiere må fylle ut pkt.C):]]</f>
        <v>0</v>
      </c>
      <c r="M50" s="45">
        <f>[1]!BasilRadata10[[#This Row],[8E. Oppgi antall årsverk barnehagen har pensjonsforpliktelser for:]]</f>
        <v>0</v>
      </c>
      <c r="N50" s="11">
        <f>[1]!BasilRadata10[[#This Row],[HEQ
0-2]]</f>
        <v>0</v>
      </c>
      <c r="O50" s="11">
        <f>[1]!BasilRadata10[[#This Row],[HEQ
3-6]]</f>
        <v>0</v>
      </c>
    </row>
    <row r="51" spans="1:15" x14ac:dyDescent="0.25">
      <c r="A51" s="196">
        <f>[1]!BasilRadata10[[#This Row],[År]]</f>
        <v>0</v>
      </c>
      <c r="B51" s="197">
        <f>[1]!BasilRadata10[[#This Row],[1A. Kommunenr:]]</f>
        <v>0</v>
      </c>
      <c r="C51" s="196">
        <f>[1]!BasilRadata10[[#This Row],[1A. Kommune:]]</f>
        <v>0</v>
      </c>
      <c r="D51" s="196">
        <f>[1]!BasilRadata10[[#This Row],[1A. Bydelsnummer:]]</f>
        <v>0</v>
      </c>
      <c r="E51" s="196">
        <f>[1]!BasilRadata10[[#This Row],[1A. Bydelsnavn:]]</f>
        <v>0</v>
      </c>
      <c r="F51" s="196">
        <f>[1]!BasilRadata10[[#This Row],[1A. Fylkesnummer:]]</f>
        <v>0</v>
      </c>
      <c r="G51" s="196">
        <f>[1]!BasilRadata10[[#This Row],[1A. Fylkesnavn:]]</f>
        <v>0</v>
      </c>
      <c r="H51" s="197">
        <f>[1]!BasilRadata10[[#This Row],[1B. Barnehage:]]</f>
        <v>0</v>
      </c>
      <c r="I51" s="197">
        <f>[1]!BasilRadata10[[#This Row],[1B. Organisasjonsnummer:]]</f>
        <v>0</v>
      </c>
      <c r="J51" s="197">
        <f>[1]!BasilRadata10[[#This Row],[1C. Etablert drift(årstall):]]</f>
        <v>0</v>
      </c>
      <c r="K51" s="196">
        <f>[1]!BasilRadata10[[#This Row],[1D. Barnehagetype:]]</f>
        <v>0</v>
      </c>
      <c r="L51" s="197">
        <f>[1]!BasilRadata10[[#This Row],[2A. Barnehagens eier(Private eiere må fylle ut pkt.C):]]</f>
        <v>0</v>
      </c>
      <c r="M51" s="45">
        <f>[1]!BasilRadata10[[#This Row],[8E. Oppgi antall årsverk barnehagen har pensjonsforpliktelser for:]]</f>
        <v>0</v>
      </c>
      <c r="N51" s="11">
        <f>[1]!BasilRadata10[[#This Row],[HEQ
0-2]]</f>
        <v>0</v>
      </c>
      <c r="O51" s="11">
        <f>[1]!BasilRadata10[[#This Row],[HEQ
3-6]]</f>
        <v>0</v>
      </c>
    </row>
    <row r="52" spans="1:15" x14ac:dyDescent="0.25">
      <c r="A52" s="196">
        <f>[1]!BasilRadata10[[#This Row],[År]]</f>
        <v>0</v>
      </c>
      <c r="B52" s="197">
        <f>[1]!BasilRadata10[[#This Row],[1A. Kommunenr:]]</f>
        <v>0</v>
      </c>
      <c r="C52" s="196">
        <f>[1]!BasilRadata10[[#This Row],[1A. Kommune:]]</f>
        <v>0</v>
      </c>
      <c r="D52" s="196">
        <f>[1]!BasilRadata10[[#This Row],[1A. Bydelsnummer:]]</f>
        <v>0</v>
      </c>
      <c r="E52" s="196">
        <f>[1]!BasilRadata10[[#This Row],[1A. Bydelsnavn:]]</f>
        <v>0</v>
      </c>
      <c r="F52" s="196">
        <f>[1]!BasilRadata10[[#This Row],[1A. Fylkesnummer:]]</f>
        <v>0</v>
      </c>
      <c r="G52" s="196">
        <f>[1]!BasilRadata10[[#This Row],[1A. Fylkesnavn:]]</f>
        <v>0</v>
      </c>
      <c r="H52" s="197">
        <f>[1]!BasilRadata10[[#This Row],[1B. Barnehage:]]</f>
        <v>0</v>
      </c>
      <c r="I52" s="197">
        <f>[1]!BasilRadata10[[#This Row],[1B. Organisasjonsnummer:]]</f>
        <v>0</v>
      </c>
      <c r="J52" s="197">
        <f>[1]!BasilRadata10[[#This Row],[1C. Etablert drift(årstall):]]</f>
        <v>0</v>
      </c>
      <c r="K52" s="196">
        <f>[1]!BasilRadata10[[#This Row],[1D. Barnehagetype:]]</f>
        <v>0</v>
      </c>
      <c r="L52" s="197">
        <f>[1]!BasilRadata10[[#This Row],[2A. Barnehagens eier(Private eiere må fylle ut pkt.C):]]</f>
        <v>0</v>
      </c>
      <c r="M52" s="45">
        <f>[1]!BasilRadata10[[#This Row],[8E. Oppgi antall årsverk barnehagen har pensjonsforpliktelser for:]]</f>
        <v>0</v>
      </c>
      <c r="N52" s="11">
        <f>[1]!BasilRadata10[[#This Row],[HEQ
0-2]]</f>
        <v>0</v>
      </c>
      <c r="O52" s="11">
        <f>[1]!BasilRadata10[[#This Row],[HEQ
3-6]]</f>
        <v>0</v>
      </c>
    </row>
    <row r="53" spans="1:15" x14ac:dyDescent="0.25">
      <c r="A53" s="196">
        <f>[1]!BasilRadata10[[#This Row],[År]]</f>
        <v>0</v>
      </c>
      <c r="B53" s="197">
        <f>[1]!BasilRadata10[[#This Row],[1A. Kommunenr:]]</f>
        <v>0</v>
      </c>
      <c r="C53" s="196">
        <f>[1]!BasilRadata10[[#This Row],[1A. Kommune:]]</f>
        <v>0</v>
      </c>
      <c r="D53" s="196">
        <f>[1]!BasilRadata10[[#This Row],[1A. Bydelsnummer:]]</f>
        <v>0</v>
      </c>
      <c r="E53" s="196">
        <f>[1]!BasilRadata10[[#This Row],[1A. Bydelsnavn:]]</f>
        <v>0</v>
      </c>
      <c r="F53" s="196">
        <f>[1]!BasilRadata10[[#This Row],[1A. Fylkesnummer:]]</f>
        <v>0</v>
      </c>
      <c r="G53" s="196">
        <f>[1]!BasilRadata10[[#This Row],[1A. Fylkesnavn:]]</f>
        <v>0</v>
      </c>
      <c r="H53" s="197">
        <f>[1]!BasilRadata10[[#This Row],[1B. Barnehage:]]</f>
        <v>0</v>
      </c>
      <c r="I53" s="197">
        <f>[1]!BasilRadata10[[#This Row],[1B. Organisasjonsnummer:]]</f>
        <v>0</v>
      </c>
      <c r="J53" s="197">
        <f>[1]!BasilRadata10[[#This Row],[1C. Etablert drift(årstall):]]</f>
        <v>0</v>
      </c>
      <c r="K53" s="196">
        <f>[1]!BasilRadata10[[#This Row],[1D. Barnehagetype:]]</f>
        <v>0</v>
      </c>
      <c r="L53" s="197">
        <f>[1]!BasilRadata10[[#This Row],[2A. Barnehagens eier(Private eiere må fylle ut pkt.C):]]</f>
        <v>0</v>
      </c>
      <c r="M53" s="45">
        <f>[1]!BasilRadata10[[#This Row],[8E. Oppgi antall årsverk barnehagen har pensjonsforpliktelser for:]]</f>
        <v>0</v>
      </c>
      <c r="N53" s="11">
        <f>[1]!BasilRadata10[[#This Row],[HEQ
0-2]]</f>
        <v>0</v>
      </c>
      <c r="O53" s="11">
        <f>[1]!BasilRadata10[[#This Row],[HEQ
3-6]]</f>
        <v>0</v>
      </c>
    </row>
    <row r="54" spans="1:15" x14ac:dyDescent="0.25">
      <c r="A54" s="196">
        <f>[1]!BasilRadata10[[#This Row],[År]]</f>
        <v>0</v>
      </c>
      <c r="B54" s="197">
        <f>[1]!BasilRadata10[[#This Row],[1A. Kommunenr:]]</f>
        <v>0</v>
      </c>
      <c r="C54" s="196">
        <f>[1]!BasilRadata10[[#This Row],[1A. Kommune:]]</f>
        <v>0</v>
      </c>
      <c r="D54" s="196">
        <f>[1]!BasilRadata10[[#This Row],[1A. Bydelsnummer:]]</f>
        <v>0</v>
      </c>
      <c r="E54" s="196">
        <f>[1]!BasilRadata10[[#This Row],[1A. Bydelsnavn:]]</f>
        <v>0</v>
      </c>
      <c r="F54" s="196">
        <f>[1]!BasilRadata10[[#This Row],[1A. Fylkesnummer:]]</f>
        <v>0</v>
      </c>
      <c r="G54" s="196">
        <f>[1]!BasilRadata10[[#This Row],[1A. Fylkesnavn:]]</f>
        <v>0</v>
      </c>
      <c r="H54" s="197">
        <f>[1]!BasilRadata10[[#This Row],[1B. Barnehage:]]</f>
        <v>0</v>
      </c>
      <c r="I54" s="197">
        <f>[1]!BasilRadata10[[#This Row],[1B. Organisasjonsnummer:]]</f>
        <v>0</v>
      </c>
      <c r="J54" s="197">
        <f>[1]!BasilRadata10[[#This Row],[1C. Etablert drift(årstall):]]</f>
        <v>0</v>
      </c>
      <c r="K54" s="196">
        <f>[1]!BasilRadata10[[#This Row],[1D. Barnehagetype:]]</f>
        <v>0</v>
      </c>
      <c r="L54" s="197">
        <f>[1]!BasilRadata10[[#This Row],[2A. Barnehagens eier(Private eiere må fylle ut pkt.C):]]</f>
        <v>0</v>
      </c>
      <c r="M54" s="45">
        <f>[1]!BasilRadata10[[#This Row],[8E. Oppgi antall årsverk barnehagen har pensjonsforpliktelser for:]]</f>
        <v>0</v>
      </c>
      <c r="N54" s="11">
        <f>[1]!BasilRadata10[[#This Row],[HEQ
0-2]]</f>
        <v>0</v>
      </c>
      <c r="O54" s="11">
        <f>[1]!BasilRadata10[[#This Row],[HEQ
3-6]]</f>
        <v>0</v>
      </c>
    </row>
    <row r="55" spans="1:15" x14ac:dyDescent="0.25">
      <c r="A55" s="196">
        <f>[1]!BasilRadata10[[#This Row],[År]]</f>
        <v>0</v>
      </c>
      <c r="B55" s="197">
        <f>[1]!BasilRadata10[[#This Row],[1A. Kommunenr:]]</f>
        <v>0</v>
      </c>
      <c r="C55" s="196">
        <f>[1]!BasilRadata10[[#This Row],[1A. Kommune:]]</f>
        <v>0</v>
      </c>
      <c r="D55" s="196">
        <f>[1]!BasilRadata10[[#This Row],[1A. Bydelsnummer:]]</f>
        <v>0</v>
      </c>
      <c r="E55" s="196">
        <f>[1]!BasilRadata10[[#This Row],[1A. Bydelsnavn:]]</f>
        <v>0</v>
      </c>
      <c r="F55" s="196">
        <f>[1]!BasilRadata10[[#This Row],[1A. Fylkesnummer:]]</f>
        <v>0</v>
      </c>
      <c r="G55" s="196">
        <f>[1]!BasilRadata10[[#This Row],[1A. Fylkesnavn:]]</f>
        <v>0</v>
      </c>
      <c r="H55" s="197">
        <f>[1]!BasilRadata10[[#This Row],[1B. Barnehage:]]</f>
        <v>0</v>
      </c>
      <c r="I55" s="197">
        <f>[1]!BasilRadata10[[#This Row],[1B. Organisasjonsnummer:]]</f>
        <v>0</v>
      </c>
      <c r="J55" s="197">
        <f>[1]!BasilRadata10[[#This Row],[1C. Etablert drift(årstall):]]</f>
        <v>0</v>
      </c>
      <c r="K55" s="196">
        <f>[1]!BasilRadata10[[#This Row],[1D. Barnehagetype:]]</f>
        <v>0</v>
      </c>
      <c r="L55" s="197">
        <f>[1]!BasilRadata10[[#This Row],[2A. Barnehagens eier(Private eiere må fylle ut pkt.C):]]</f>
        <v>0</v>
      </c>
      <c r="M55" s="45">
        <f>[1]!BasilRadata10[[#This Row],[8E. Oppgi antall årsverk barnehagen har pensjonsforpliktelser for:]]</f>
        <v>0</v>
      </c>
      <c r="N55" s="11">
        <f>[1]!BasilRadata10[[#This Row],[HEQ
0-2]]</f>
        <v>0</v>
      </c>
      <c r="O55" s="11">
        <f>[1]!BasilRadata10[[#This Row],[HEQ
3-6]]</f>
        <v>0</v>
      </c>
    </row>
    <row r="56" spans="1:15" x14ac:dyDescent="0.25">
      <c r="A56" s="196">
        <f>[1]!BasilRadata10[[#This Row],[År]]</f>
        <v>0</v>
      </c>
      <c r="B56" s="197">
        <f>[1]!BasilRadata10[[#This Row],[1A. Kommunenr:]]</f>
        <v>0</v>
      </c>
      <c r="C56" s="196">
        <f>[1]!BasilRadata10[[#This Row],[1A. Kommune:]]</f>
        <v>0</v>
      </c>
      <c r="D56" s="196">
        <f>[1]!BasilRadata10[[#This Row],[1A. Bydelsnummer:]]</f>
        <v>0</v>
      </c>
      <c r="E56" s="196">
        <f>[1]!BasilRadata10[[#This Row],[1A. Bydelsnavn:]]</f>
        <v>0</v>
      </c>
      <c r="F56" s="196">
        <f>[1]!BasilRadata10[[#This Row],[1A. Fylkesnummer:]]</f>
        <v>0</v>
      </c>
      <c r="G56" s="196">
        <f>[1]!BasilRadata10[[#This Row],[1A. Fylkesnavn:]]</f>
        <v>0</v>
      </c>
      <c r="H56" s="197">
        <f>[1]!BasilRadata10[[#This Row],[1B. Barnehage:]]</f>
        <v>0</v>
      </c>
      <c r="I56" s="197">
        <f>[1]!BasilRadata10[[#This Row],[1B. Organisasjonsnummer:]]</f>
        <v>0</v>
      </c>
      <c r="J56" s="197">
        <f>[1]!BasilRadata10[[#This Row],[1C. Etablert drift(årstall):]]</f>
        <v>0</v>
      </c>
      <c r="K56" s="196">
        <f>[1]!BasilRadata10[[#This Row],[1D. Barnehagetype:]]</f>
        <v>0</v>
      </c>
      <c r="L56" s="197">
        <f>[1]!BasilRadata10[[#This Row],[2A. Barnehagens eier(Private eiere må fylle ut pkt.C):]]</f>
        <v>0</v>
      </c>
      <c r="M56" s="45">
        <f>[1]!BasilRadata10[[#This Row],[8E. Oppgi antall årsverk barnehagen har pensjonsforpliktelser for:]]</f>
        <v>0</v>
      </c>
      <c r="N56" s="11">
        <f>[1]!BasilRadata10[[#This Row],[HEQ
0-2]]</f>
        <v>0</v>
      </c>
      <c r="O56" s="11">
        <f>[1]!BasilRadata10[[#This Row],[HEQ
3-6]]</f>
        <v>0</v>
      </c>
    </row>
    <row r="57" spans="1:15" x14ac:dyDescent="0.25">
      <c r="A57" s="196">
        <f>[1]!BasilRadata10[[#This Row],[År]]</f>
        <v>0</v>
      </c>
      <c r="B57" s="197">
        <f>[1]!BasilRadata10[[#This Row],[1A. Kommunenr:]]</f>
        <v>0</v>
      </c>
      <c r="C57" s="196">
        <f>[1]!BasilRadata10[[#This Row],[1A. Kommune:]]</f>
        <v>0</v>
      </c>
      <c r="D57" s="196">
        <f>[1]!BasilRadata10[[#This Row],[1A. Bydelsnummer:]]</f>
        <v>0</v>
      </c>
      <c r="E57" s="196">
        <f>[1]!BasilRadata10[[#This Row],[1A. Bydelsnavn:]]</f>
        <v>0</v>
      </c>
      <c r="F57" s="196">
        <f>[1]!BasilRadata10[[#This Row],[1A. Fylkesnummer:]]</f>
        <v>0</v>
      </c>
      <c r="G57" s="196">
        <f>[1]!BasilRadata10[[#This Row],[1A. Fylkesnavn:]]</f>
        <v>0</v>
      </c>
      <c r="H57" s="197">
        <f>[1]!BasilRadata10[[#This Row],[1B. Barnehage:]]</f>
        <v>0</v>
      </c>
      <c r="I57" s="197">
        <f>[1]!BasilRadata10[[#This Row],[1B. Organisasjonsnummer:]]</f>
        <v>0</v>
      </c>
      <c r="J57" s="197">
        <f>[1]!BasilRadata10[[#This Row],[1C. Etablert drift(årstall):]]</f>
        <v>0</v>
      </c>
      <c r="K57" s="196">
        <f>[1]!BasilRadata10[[#This Row],[1D. Barnehagetype:]]</f>
        <v>0</v>
      </c>
      <c r="L57" s="197">
        <f>[1]!BasilRadata10[[#This Row],[2A. Barnehagens eier(Private eiere må fylle ut pkt.C):]]</f>
        <v>0</v>
      </c>
      <c r="M57" s="45">
        <f>[1]!BasilRadata10[[#This Row],[8E. Oppgi antall årsverk barnehagen har pensjonsforpliktelser for:]]</f>
        <v>0</v>
      </c>
      <c r="N57" s="11">
        <f>[1]!BasilRadata10[[#This Row],[HEQ
0-2]]</f>
        <v>0</v>
      </c>
      <c r="O57" s="11">
        <f>[1]!BasilRadata10[[#This Row],[HEQ
3-6]]</f>
        <v>0</v>
      </c>
    </row>
    <row r="58" spans="1:15" x14ac:dyDescent="0.25">
      <c r="A58" s="196">
        <f>[1]!BasilRadata10[[#This Row],[År]]</f>
        <v>0</v>
      </c>
      <c r="B58" s="197">
        <f>[1]!BasilRadata10[[#This Row],[1A. Kommunenr:]]</f>
        <v>0</v>
      </c>
      <c r="C58" s="196">
        <f>[1]!BasilRadata10[[#This Row],[1A. Kommune:]]</f>
        <v>0</v>
      </c>
      <c r="D58" s="196">
        <f>[1]!BasilRadata10[[#This Row],[1A. Bydelsnummer:]]</f>
        <v>0</v>
      </c>
      <c r="E58" s="196">
        <f>[1]!BasilRadata10[[#This Row],[1A. Bydelsnavn:]]</f>
        <v>0</v>
      </c>
      <c r="F58" s="196">
        <f>[1]!BasilRadata10[[#This Row],[1A. Fylkesnummer:]]</f>
        <v>0</v>
      </c>
      <c r="G58" s="196">
        <f>[1]!BasilRadata10[[#This Row],[1A. Fylkesnavn:]]</f>
        <v>0</v>
      </c>
      <c r="H58" s="197">
        <f>[1]!BasilRadata10[[#This Row],[1B. Barnehage:]]</f>
        <v>0</v>
      </c>
      <c r="I58" s="197">
        <f>[1]!BasilRadata10[[#This Row],[1B. Organisasjonsnummer:]]</f>
        <v>0</v>
      </c>
      <c r="J58" s="197">
        <f>[1]!BasilRadata10[[#This Row],[1C. Etablert drift(årstall):]]</f>
        <v>0</v>
      </c>
      <c r="K58" s="196">
        <f>[1]!BasilRadata10[[#This Row],[1D. Barnehagetype:]]</f>
        <v>0</v>
      </c>
      <c r="L58" s="197">
        <f>[1]!BasilRadata10[[#This Row],[2A. Barnehagens eier(Private eiere må fylle ut pkt.C):]]</f>
        <v>0</v>
      </c>
      <c r="M58" s="45">
        <f>[1]!BasilRadata10[[#This Row],[8E. Oppgi antall årsverk barnehagen har pensjonsforpliktelser for:]]</f>
        <v>0</v>
      </c>
      <c r="N58" s="11">
        <f>[1]!BasilRadata10[[#This Row],[HEQ
0-2]]</f>
        <v>0</v>
      </c>
      <c r="O58" s="11">
        <f>[1]!BasilRadata10[[#This Row],[HEQ
3-6]]</f>
        <v>0</v>
      </c>
    </row>
    <row r="59" spans="1:15" x14ac:dyDescent="0.25">
      <c r="A59" s="196">
        <f>[1]!BasilRadata10[[#This Row],[År]]</f>
        <v>0</v>
      </c>
      <c r="B59" s="197">
        <f>[1]!BasilRadata10[[#This Row],[1A. Kommunenr:]]</f>
        <v>0</v>
      </c>
      <c r="C59" s="196">
        <f>[1]!BasilRadata10[[#This Row],[1A. Kommune:]]</f>
        <v>0</v>
      </c>
      <c r="D59" s="196">
        <f>[1]!BasilRadata10[[#This Row],[1A. Bydelsnummer:]]</f>
        <v>0</v>
      </c>
      <c r="E59" s="196">
        <f>[1]!BasilRadata10[[#This Row],[1A. Bydelsnavn:]]</f>
        <v>0</v>
      </c>
      <c r="F59" s="196">
        <f>[1]!BasilRadata10[[#This Row],[1A. Fylkesnummer:]]</f>
        <v>0</v>
      </c>
      <c r="G59" s="196">
        <f>[1]!BasilRadata10[[#This Row],[1A. Fylkesnavn:]]</f>
        <v>0</v>
      </c>
      <c r="H59" s="197">
        <f>[1]!BasilRadata10[[#This Row],[1B. Barnehage:]]</f>
        <v>0</v>
      </c>
      <c r="I59" s="197">
        <f>[1]!BasilRadata10[[#This Row],[1B. Organisasjonsnummer:]]</f>
        <v>0</v>
      </c>
      <c r="J59" s="197">
        <f>[1]!BasilRadata10[[#This Row],[1C. Etablert drift(årstall):]]</f>
        <v>0</v>
      </c>
      <c r="K59" s="196">
        <f>[1]!BasilRadata10[[#This Row],[1D. Barnehagetype:]]</f>
        <v>0</v>
      </c>
      <c r="L59" s="197">
        <f>[1]!BasilRadata10[[#This Row],[2A. Barnehagens eier(Private eiere må fylle ut pkt.C):]]</f>
        <v>0</v>
      </c>
      <c r="M59" s="45">
        <f>[1]!BasilRadata10[[#This Row],[8E. Oppgi antall årsverk barnehagen har pensjonsforpliktelser for:]]</f>
        <v>0</v>
      </c>
      <c r="N59" s="11">
        <f>[1]!BasilRadata10[[#This Row],[HEQ
0-2]]</f>
        <v>0</v>
      </c>
      <c r="O59" s="11">
        <f>[1]!BasilRadata10[[#This Row],[HEQ
3-6]]</f>
        <v>0</v>
      </c>
    </row>
    <row r="60" spans="1:15" x14ac:dyDescent="0.25">
      <c r="A60" s="196">
        <f>[1]!BasilRadata10[[#This Row],[År]]</f>
        <v>0</v>
      </c>
      <c r="B60" s="197">
        <f>[1]!BasilRadata10[[#This Row],[1A. Kommunenr:]]</f>
        <v>0</v>
      </c>
      <c r="C60" s="196">
        <f>[1]!BasilRadata10[[#This Row],[1A. Kommune:]]</f>
        <v>0</v>
      </c>
      <c r="D60" s="196">
        <f>[1]!BasilRadata10[[#This Row],[1A. Bydelsnummer:]]</f>
        <v>0</v>
      </c>
      <c r="E60" s="196">
        <f>[1]!BasilRadata10[[#This Row],[1A. Bydelsnavn:]]</f>
        <v>0</v>
      </c>
      <c r="F60" s="196">
        <f>[1]!BasilRadata10[[#This Row],[1A. Fylkesnummer:]]</f>
        <v>0</v>
      </c>
      <c r="G60" s="196">
        <f>[1]!BasilRadata10[[#This Row],[1A. Fylkesnavn:]]</f>
        <v>0</v>
      </c>
      <c r="H60" s="197">
        <f>[1]!BasilRadata10[[#This Row],[1B. Barnehage:]]</f>
        <v>0</v>
      </c>
      <c r="I60" s="197">
        <f>[1]!BasilRadata10[[#This Row],[1B. Organisasjonsnummer:]]</f>
        <v>0</v>
      </c>
      <c r="J60" s="197">
        <f>[1]!BasilRadata10[[#This Row],[1C. Etablert drift(årstall):]]</f>
        <v>0</v>
      </c>
      <c r="K60" s="196">
        <f>[1]!BasilRadata10[[#This Row],[1D. Barnehagetype:]]</f>
        <v>0</v>
      </c>
      <c r="L60" s="197">
        <f>[1]!BasilRadata10[[#This Row],[2A. Barnehagens eier(Private eiere må fylle ut pkt.C):]]</f>
        <v>0</v>
      </c>
      <c r="M60" s="45">
        <f>[1]!BasilRadata10[[#This Row],[8E. Oppgi antall årsverk barnehagen har pensjonsforpliktelser for:]]</f>
        <v>0</v>
      </c>
      <c r="N60" s="11">
        <f>[1]!BasilRadata10[[#This Row],[HEQ
0-2]]</f>
        <v>0</v>
      </c>
      <c r="O60" s="11">
        <f>[1]!BasilRadata10[[#This Row],[HEQ
3-6]]</f>
        <v>0</v>
      </c>
    </row>
    <row r="61" spans="1:15" x14ac:dyDescent="0.25">
      <c r="A61" s="196">
        <f>[1]!BasilRadata10[[#This Row],[År]]</f>
        <v>0</v>
      </c>
      <c r="B61" s="197">
        <f>[1]!BasilRadata10[[#This Row],[1A. Kommunenr:]]</f>
        <v>0</v>
      </c>
      <c r="C61" s="196">
        <f>[1]!BasilRadata10[[#This Row],[1A. Kommune:]]</f>
        <v>0</v>
      </c>
      <c r="D61" s="196">
        <f>[1]!BasilRadata10[[#This Row],[1A. Bydelsnummer:]]</f>
        <v>0</v>
      </c>
      <c r="E61" s="196">
        <f>[1]!BasilRadata10[[#This Row],[1A. Bydelsnavn:]]</f>
        <v>0</v>
      </c>
      <c r="F61" s="196">
        <f>[1]!BasilRadata10[[#This Row],[1A. Fylkesnummer:]]</f>
        <v>0</v>
      </c>
      <c r="G61" s="196">
        <f>[1]!BasilRadata10[[#This Row],[1A. Fylkesnavn:]]</f>
        <v>0</v>
      </c>
      <c r="H61" s="197">
        <f>[1]!BasilRadata10[[#This Row],[1B. Barnehage:]]</f>
        <v>0</v>
      </c>
      <c r="I61" s="197">
        <f>[1]!BasilRadata10[[#This Row],[1B. Organisasjonsnummer:]]</f>
        <v>0</v>
      </c>
      <c r="J61" s="197">
        <f>[1]!BasilRadata10[[#This Row],[1C. Etablert drift(årstall):]]</f>
        <v>0</v>
      </c>
      <c r="K61" s="196">
        <f>[1]!BasilRadata10[[#This Row],[1D. Barnehagetype:]]</f>
        <v>0</v>
      </c>
      <c r="L61" s="197">
        <f>[1]!BasilRadata10[[#This Row],[2A. Barnehagens eier(Private eiere må fylle ut pkt.C):]]</f>
        <v>0</v>
      </c>
      <c r="M61" s="45">
        <f>[1]!BasilRadata10[[#This Row],[8E. Oppgi antall årsverk barnehagen har pensjonsforpliktelser for:]]</f>
        <v>0</v>
      </c>
      <c r="N61" s="11">
        <f>[1]!BasilRadata10[[#This Row],[HEQ
0-2]]</f>
        <v>0</v>
      </c>
      <c r="O61" s="11">
        <f>[1]!BasilRadata10[[#This Row],[HEQ
3-6]]</f>
        <v>0</v>
      </c>
    </row>
    <row r="62" spans="1:15" x14ac:dyDescent="0.25">
      <c r="A62" s="196">
        <f>[1]!BasilRadata10[[#This Row],[År]]</f>
        <v>0</v>
      </c>
      <c r="B62" s="197">
        <f>[1]!BasilRadata10[[#This Row],[1A. Kommunenr:]]</f>
        <v>0</v>
      </c>
      <c r="C62" s="196">
        <f>[1]!BasilRadata10[[#This Row],[1A. Kommune:]]</f>
        <v>0</v>
      </c>
      <c r="D62" s="196">
        <f>[1]!BasilRadata10[[#This Row],[1A. Bydelsnummer:]]</f>
        <v>0</v>
      </c>
      <c r="E62" s="196">
        <f>[1]!BasilRadata10[[#This Row],[1A. Bydelsnavn:]]</f>
        <v>0</v>
      </c>
      <c r="F62" s="196">
        <f>[1]!BasilRadata10[[#This Row],[1A. Fylkesnummer:]]</f>
        <v>0</v>
      </c>
      <c r="G62" s="196">
        <f>[1]!BasilRadata10[[#This Row],[1A. Fylkesnavn:]]</f>
        <v>0</v>
      </c>
      <c r="H62" s="197">
        <f>[1]!BasilRadata10[[#This Row],[1B. Barnehage:]]</f>
        <v>0</v>
      </c>
      <c r="I62" s="197">
        <f>[1]!BasilRadata10[[#This Row],[1B. Organisasjonsnummer:]]</f>
        <v>0</v>
      </c>
      <c r="J62" s="197">
        <f>[1]!BasilRadata10[[#This Row],[1C. Etablert drift(årstall):]]</f>
        <v>0</v>
      </c>
      <c r="K62" s="196">
        <f>[1]!BasilRadata10[[#This Row],[1D. Barnehagetype:]]</f>
        <v>0</v>
      </c>
      <c r="L62" s="197">
        <f>[1]!BasilRadata10[[#This Row],[2A. Barnehagens eier(Private eiere må fylle ut pkt.C):]]</f>
        <v>0</v>
      </c>
      <c r="M62" s="45">
        <f>[1]!BasilRadata10[[#This Row],[8E. Oppgi antall årsverk barnehagen har pensjonsforpliktelser for:]]</f>
        <v>0</v>
      </c>
      <c r="N62" s="11">
        <f>[1]!BasilRadata10[[#This Row],[HEQ
0-2]]</f>
        <v>0</v>
      </c>
      <c r="O62" s="11">
        <f>[1]!BasilRadata10[[#This Row],[HEQ
3-6]]</f>
        <v>0</v>
      </c>
    </row>
    <row r="63" spans="1:15" x14ac:dyDescent="0.25">
      <c r="A63" s="196">
        <f>[1]!BasilRadata10[[#This Row],[År]]</f>
        <v>0</v>
      </c>
      <c r="B63" s="197">
        <f>[1]!BasilRadata10[[#This Row],[1A. Kommunenr:]]</f>
        <v>0</v>
      </c>
      <c r="C63" s="196">
        <f>[1]!BasilRadata10[[#This Row],[1A. Kommune:]]</f>
        <v>0</v>
      </c>
      <c r="D63" s="196">
        <f>[1]!BasilRadata10[[#This Row],[1A. Bydelsnummer:]]</f>
        <v>0</v>
      </c>
      <c r="E63" s="196">
        <f>[1]!BasilRadata10[[#This Row],[1A. Bydelsnavn:]]</f>
        <v>0</v>
      </c>
      <c r="F63" s="196">
        <f>[1]!BasilRadata10[[#This Row],[1A. Fylkesnummer:]]</f>
        <v>0</v>
      </c>
      <c r="G63" s="196">
        <f>[1]!BasilRadata10[[#This Row],[1A. Fylkesnavn:]]</f>
        <v>0</v>
      </c>
      <c r="H63" s="197">
        <f>[1]!BasilRadata10[[#This Row],[1B. Barnehage:]]</f>
        <v>0</v>
      </c>
      <c r="I63" s="197">
        <f>[1]!BasilRadata10[[#This Row],[1B. Organisasjonsnummer:]]</f>
        <v>0</v>
      </c>
      <c r="J63" s="197">
        <f>[1]!BasilRadata10[[#This Row],[1C. Etablert drift(årstall):]]</f>
        <v>0</v>
      </c>
      <c r="K63" s="196">
        <f>[1]!BasilRadata10[[#This Row],[1D. Barnehagetype:]]</f>
        <v>0</v>
      </c>
      <c r="L63" s="197">
        <f>[1]!BasilRadata10[[#This Row],[2A. Barnehagens eier(Private eiere må fylle ut pkt.C):]]</f>
        <v>0</v>
      </c>
      <c r="M63" s="45">
        <f>[1]!BasilRadata10[[#This Row],[8E. Oppgi antall årsverk barnehagen har pensjonsforpliktelser for:]]</f>
        <v>0</v>
      </c>
      <c r="N63" s="11">
        <f>[1]!BasilRadata10[[#This Row],[HEQ
0-2]]</f>
        <v>0</v>
      </c>
      <c r="O63" s="11">
        <f>[1]!BasilRadata10[[#This Row],[HEQ
3-6]]</f>
        <v>0</v>
      </c>
    </row>
    <row r="64" spans="1:15" x14ac:dyDescent="0.25">
      <c r="A64" s="196">
        <f>[1]!BasilRadata10[[#This Row],[År]]</f>
        <v>0</v>
      </c>
      <c r="B64" s="197">
        <f>[1]!BasilRadata10[[#This Row],[1A. Kommunenr:]]</f>
        <v>0</v>
      </c>
      <c r="C64" s="196">
        <f>[1]!BasilRadata10[[#This Row],[1A. Kommune:]]</f>
        <v>0</v>
      </c>
      <c r="D64" s="196">
        <f>[1]!BasilRadata10[[#This Row],[1A. Bydelsnummer:]]</f>
        <v>0</v>
      </c>
      <c r="E64" s="196">
        <f>[1]!BasilRadata10[[#This Row],[1A. Bydelsnavn:]]</f>
        <v>0</v>
      </c>
      <c r="F64" s="196">
        <f>[1]!BasilRadata10[[#This Row],[1A. Fylkesnummer:]]</f>
        <v>0</v>
      </c>
      <c r="G64" s="196">
        <f>[1]!BasilRadata10[[#This Row],[1A. Fylkesnavn:]]</f>
        <v>0</v>
      </c>
      <c r="H64" s="197">
        <f>[1]!BasilRadata10[[#This Row],[1B. Barnehage:]]</f>
        <v>0</v>
      </c>
      <c r="I64" s="197">
        <f>[1]!BasilRadata10[[#This Row],[1B. Organisasjonsnummer:]]</f>
        <v>0</v>
      </c>
      <c r="J64" s="197">
        <f>[1]!BasilRadata10[[#This Row],[1C. Etablert drift(årstall):]]</f>
        <v>0</v>
      </c>
      <c r="K64" s="196">
        <f>[1]!BasilRadata10[[#This Row],[1D. Barnehagetype:]]</f>
        <v>0</v>
      </c>
      <c r="L64" s="197">
        <f>[1]!BasilRadata10[[#This Row],[2A. Barnehagens eier(Private eiere må fylle ut pkt.C):]]</f>
        <v>0</v>
      </c>
      <c r="M64" s="45">
        <f>[1]!BasilRadata10[[#This Row],[8E. Oppgi antall årsverk barnehagen har pensjonsforpliktelser for:]]</f>
        <v>0</v>
      </c>
      <c r="N64" s="11">
        <f>[1]!BasilRadata10[[#This Row],[HEQ
0-2]]</f>
        <v>0</v>
      </c>
      <c r="O64" s="11">
        <f>[1]!BasilRadata10[[#This Row],[HEQ
3-6]]</f>
        <v>0</v>
      </c>
    </row>
    <row r="65" spans="1:15" x14ac:dyDescent="0.25">
      <c r="A65" s="196">
        <f>[1]!BasilRadata10[[#This Row],[År]]</f>
        <v>0</v>
      </c>
      <c r="B65" s="197">
        <f>[1]!BasilRadata10[[#This Row],[1A. Kommunenr:]]</f>
        <v>0</v>
      </c>
      <c r="C65" s="196">
        <f>[1]!BasilRadata10[[#This Row],[1A. Kommune:]]</f>
        <v>0</v>
      </c>
      <c r="D65" s="196">
        <f>[1]!BasilRadata10[[#This Row],[1A. Bydelsnummer:]]</f>
        <v>0</v>
      </c>
      <c r="E65" s="196">
        <f>[1]!BasilRadata10[[#This Row],[1A. Bydelsnavn:]]</f>
        <v>0</v>
      </c>
      <c r="F65" s="196">
        <f>[1]!BasilRadata10[[#This Row],[1A. Fylkesnummer:]]</f>
        <v>0</v>
      </c>
      <c r="G65" s="196">
        <f>[1]!BasilRadata10[[#This Row],[1A. Fylkesnavn:]]</f>
        <v>0</v>
      </c>
      <c r="H65" s="197">
        <f>[1]!BasilRadata10[[#This Row],[1B. Barnehage:]]</f>
        <v>0</v>
      </c>
      <c r="I65" s="197">
        <f>[1]!BasilRadata10[[#This Row],[1B. Organisasjonsnummer:]]</f>
        <v>0</v>
      </c>
      <c r="J65" s="197">
        <f>[1]!BasilRadata10[[#This Row],[1C. Etablert drift(årstall):]]</f>
        <v>0</v>
      </c>
      <c r="K65" s="196">
        <f>[1]!BasilRadata10[[#This Row],[1D. Barnehagetype:]]</f>
        <v>0</v>
      </c>
      <c r="L65" s="197">
        <f>[1]!BasilRadata10[[#This Row],[2A. Barnehagens eier(Private eiere må fylle ut pkt.C):]]</f>
        <v>0</v>
      </c>
      <c r="M65" s="45">
        <f>[1]!BasilRadata10[[#This Row],[8E. Oppgi antall årsverk barnehagen har pensjonsforpliktelser for:]]</f>
        <v>0</v>
      </c>
      <c r="N65" s="11">
        <f>[1]!BasilRadata10[[#This Row],[HEQ
0-2]]</f>
        <v>0</v>
      </c>
      <c r="O65" s="11">
        <f>[1]!BasilRadata10[[#This Row],[HEQ
3-6]]</f>
        <v>0</v>
      </c>
    </row>
    <row r="66" spans="1:15" x14ac:dyDescent="0.25">
      <c r="A66" s="196">
        <f>[1]!BasilRadata10[[#This Row],[År]]</f>
        <v>0</v>
      </c>
      <c r="B66" s="197">
        <f>[1]!BasilRadata10[[#This Row],[1A. Kommunenr:]]</f>
        <v>0</v>
      </c>
      <c r="C66" s="196">
        <f>[1]!BasilRadata10[[#This Row],[1A. Kommune:]]</f>
        <v>0</v>
      </c>
      <c r="D66" s="196">
        <f>[1]!BasilRadata10[[#This Row],[1A. Bydelsnummer:]]</f>
        <v>0</v>
      </c>
      <c r="E66" s="196">
        <f>[1]!BasilRadata10[[#This Row],[1A. Bydelsnavn:]]</f>
        <v>0</v>
      </c>
      <c r="F66" s="196">
        <f>[1]!BasilRadata10[[#This Row],[1A. Fylkesnummer:]]</f>
        <v>0</v>
      </c>
      <c r="G66" s="196">
        <f>[1]!BasilRadata10[[#This Row],[1A. Fylkesnavn:]]</f>
        <v>0</v>
      </c>
      <c r="H66" s="197">
        <f>[1]!BasilRadata10[[#This Row],[1B. Barnehage:]]</f>
        <v>0</v>
      </c>
      <c r="I66" s="197">
        <f>[1]!BasilRadata10[[#This Row],[1B. Organisasjonsnummer:]]</f>
        <v>0</v>
      </c>
      <c r="J66" s="197">
        <f>[1]!BasilRadata10[[#This Row],[1C. Etablert drift(årstall):]]</f>
        <v>0</v>
      </c>
      <c r="K66" s="196">
        <f>[1]!BasilRadata10[[#This Row],[1D. Barnehagetype:]]</f>
        <v>0</v>
      </c>
      <c r="L66" s="197">
        <f>[1]!BasilRadata10[[#This Row],[2A. Barnehagens eier(Private eiere må fylle ut pkt.C):]]</f>
        <v>0</v>
      </c>
      <c r="M66" s="45">
        <f>[1]!BasilRadata10[[#This Row],[8E. Oppgi antall årsverk barnehagen har pensjonsforpliktelser for:]]</f>
        <v>0</v>
      </c>
      <c r="N66" s="11">
        <f>[1]!BasilRadata10[[#This Row],[HEQ
0-2]]</f>
        <v>0</v>
      </c>
      <c r="O66" s="11">
        <f>[1]!BasilRadata10[[#This Row],[HEQ
3-6]]</f>
        <v>0</v>
      </c>
    </row>
    <row r="67" spans="1:15" x14ac:dyDescent="0.25">
      <c r="A67" s="196">
        <f>[1]!BasilRadata10[[#This Row],[År]]</f>
        <v>0</v>
      </c>
      <c r="B67" s="197">
        <f>[1]!BasilRadata10[[#This Row],[1A. Kommunenr:]]</f>
        <v>0</v>
      </c>
      <c r="C67" s="196">
        <f>[1]!BasilRadata10[[#This Row],[1A. Kommune:]]</f>
        <v>0</v>
      </c>
      <c r="D67" s="196">
        <f>[1]!BasilRadata10[[#This Row],[1A. Bydelsnummer:]]</f>
        <v>0</v>
      </c>
      <c r="E67" s="196">
        <f>[1]!BasilRadata10[[#This Row],[1A. Bydelsnavn:]]</f>
        <v>0</v>
      </c>
      <c r="F67" s="196">
        <f>[1]!BasilRadata10[[#This Row],[1A. Fylkesnummer:]]</f>
        <v>0</v>
      </c>
      <c r="G67" s="196">
        <f>[1]!BasilRadata10[[#This Row],[1A. Fylkesnavn:]]</f>
        <v>0</v>
      </c>
      <c r="H67" s="197">
        <f>[1]!BasilRadata10[[#This Row],[1B. Barnehage:]]</f>
        <v>0</v>
      </c>
      <c r="I67" s="197">
        <f>[1]!BasilRadata10[[#This Row],[1B. Organisasjonsnummer:]]</f>
        <v>0</v>
      </c>
      <c r="J67" s="197">
        <f>[1]!BasilRadata10[[#This Row],[1C. Etablert drift(årstall):]]</f>
        <v>0</v>
      </c>
      <c r="K67" s="196">
        <f>[1]!BasilRadata10[[#This Row],[1D. Barnehagetype:]]</f>
        <v>0</v>
      </c>
      <c r="L67" s="197">
        <f>[1]!BasilRadata10[[#This Row],[2A. Barnehagens eier(Private eiere må fylle ut pkt.C):]]</f>
        <v>0</v>
      </c>
      <c r="M67" s="45">
        <f>[1]!BasilRadata10[[#This Row],[8E. Oppgi antall årsverk barnehagen har pensjonsforpliktelser for:]]</f>
        <v>0</v>
      </c>
      <c r="N67" s="11">
        <f>[1]!BasilRadata10[[#This Row],[HEQ
0-2]]</f>
        <v>0</v>
      </c>
      <c r="O67" s="11">
        <f>[1]!BasilRadata10[[#This Row],[HEQ
3-6]]</f>
        <v>0</v>
      </c>
    </row>
    <row r="68" spans="1:15" x14ac:dyDescent="0.25">
      <c r="A68" s="196">
        <f>[1]!BasilRadata10[[#This Row],[År]]</f>
        <v>0</v>
      </c>
      <c r="B68" s="197">
        <f>[1]!BasilRadata10[[#This Row],[1A. Kommunenr:]]</f>
        <v>0</v>
      </c>
      <c r="C68" s="196">
        <f>[1]!BasilRadata10[[#This Row],[1A. Kommune:]]</f>
        <v>0</v>
      </c>
      <c r="D68" s="196">
        <f>[1]!BasilRadata10[[#This Row],[1A. Bydelsnummer:]]</f>
        <v>0</v>
      </c>
      <c r="E68" s="196">
        <f>[1]!BasilRadata10[[#This Row],[1A. Bydelsnavn:]]</f>
        <v>0</v>
      </c>
      <c r="F68" s="196">
        <f>[1]!BasilRadata10[[#This Row],[1A. Fylkesnummer:]]</f>
        <v>0</v>
      </c>
      <c r="G68" s="196">
        <f>[1]!BasilRadata10[[#This Row],[1A. Fylkesnavn:]]</f>
        <v>0</v>
      </c>
      <c r="H68" s="197">
        <f>[1]!BasilRadata10[[#This Row],[1B. Barnehage:]]</f>
        <v>0</v>
      </c>
      <c r="I68" s="197">
        <f>[1]!BasilRadata10[[#This Row],[1B. Organisasjonsnummer:]]</f>
        <v>0</v>
      </c>
      <c r="J68" s="197">
        <f>[1]!BasilRadata10[[#This Row],[1C. Etablert drift(årstall):]]</f>
        <v>0</v>
      </c>
      <c r="K68" s="196">
        <f>[1]!BasilRadata10[[#This Row],[1D. Barnehagetype:]]</f>
        <v>0</v>
      </c>
      <c r="L68" s="197">
        <f>[1]!BasilRadata10[[#This Row],[2A. Barnehagens eier(Private eiere må fylle ut pkt.C):]]</f>
        <v>0</v>
      </c>
      <c r="M68" s="45">
        <f>[1]!BasilRadata10[[#This Row],[8E. Oppgi antall årsverk barnehagen har pensjonsforpliktelser for:]]</f>
        <v>0</v>
      </c>
      <c r="N68" s="11">
        <f>[1]!BasilRadata10[[#This Row],[HEQ
0-2]]</f>
        <v>0</v>
      </c>
      <c r="O68" s="11">
        <f>[1]!BasilRadata10[[#This Row],[HEQ
3-6]]</f>
        <v>0</v>
      </c>
    </row>
    <row r="69" spans="1:15" x14ac:dyDescent="0.25">
      <c r="A69" s="196">
        <f>[1]!BasilRadata10[[#This Row],[År]]</f>
        <v>0</v>
      </c>
      <c r="B69" s="197">
        <f>[1]!BasilRadata10[[#This Row],[1A. Kommunenr:]]</f>
        <v>0</v>
      </c>
      <c r="C69" s="196">
        <f>[1]!BasilRadata10[[#This Row],[1A. Kommune:]]</f>
        <v>0</v>
      </c>
      <c r="D69" s="196">
        <f>[1]!BasilRadata10[[#This Row],[1A. Bydelsnummer:]]</f>
        <v>0</v>
      </c>
      <c r="E69" s="196">
        <f>[1]!BasilRadata10[[#This Row],[1A. Bydelsnavn:]]</f>
        <v>0</v>
      </c>
      <c r="F69" s="196">
        <f>[1]!BasilRadata10[[#This Row],[1A. Fylkesnummer:]]</f>
        <v>0</v>
      </c>
      <c r="G69" s="196">
        <f>[1]!BasilRadata10[[#This Row],[1A. Fylkesnavn:]]</f>
        <v>0</v>
      </c>
      <c r="H69" s="197">
        <f>[1]!BasilRadata10[[#This Row],[1B. Barnehage:]]</f>
        <v>0</v>
      </c>
      <c r="I69" s="197">
        <f>[1]!BasilRadata10[[#This Row],[1B. Organisasjonsnummer:]]</f>
        <v>0</v>
      </c>
      <c r="J69" s="197">
        <f>[1]!BasilRadata10[[#This Row],[1C. Etablert drift(årstall):]]</f>
        <v>0</v>
      </c>
      <c r="K69" s="196">
        <f>[1]!BasilRadata10[[#This Row],[1D. Barnehagetype:]]</f>
        <v>0</v>
      </c>
      <c r="L69" s="197">
        <f>[1]!BasilRadata10[[#This Row],[2A. Barnehagens eier(Private eiere må fylle ut pkt.C):]]</f>
        <v>0</v>
      </c>
      <c r="M69" s="45">
        <f>[1]!BasilRadata10[[#This Row],[8E. Oppgi antall årsverk barnehagen har pensjonsforpliktelser for:]]</f>
        <v>0</v>
      </c>
      <c r="N69" s="11">
        <f>[1]!BasilRadata10[[#This Row],[HEQ
0-2]]</f>
        <v>0</v>
      </c>
      <c r="O69" s="11">
        <f>[1]!BasilRadata10[[#This Row],[HEQ
3-6]]</f>
        <v>0</v>
      </c>
    </row>
    <row r="70" spans="1:15" x14ac:dyDescent="0.25">
      <c r="A70" s="196">
        <f>[1]!BasilRadata10[[#This Row],[År]]</f>
        <v>0</v>
      </c>
      <c r="B70" s="197">
        <f>[1]!BasilRadata10[[#This Row],[1A. Kommunenr:]]</f>
        <v>0</v>
      </c>
      <c r="C70" s="196">
        <f>[1]!BasilRadata10[[#This Row],[1A. Kommune:]]</f>
        <v>0</v>
      </c>
      <c r="D70" s="196">
        <f>[1]!BasilRadata10[[#This Row],[1A. Bydelsnummer:]]</f>
        <v>0</v>
      </c>
      <c r="E70" s="196">
        <f>[1]!BasilRadata10[[#This Row],[1A. Bydelsnavn:]]</f>
        <v>0</v>
      </c>
      <c r="F70" s="196">
        <f>[1]!BasilRadata10[[#This Row],[1A. Fylkesnummer:]]</f>
        <v>0</v>
      </c>
      <c r="G70" s="196">
        <f>[1]!BasilRadata10[[#This Row],[1A. Fylkesnavn:]]</f>
        <v>0</v>
      </c>
      <c r="H70" s="197">
        <f>[1]!BasilRadata10[[#This Row],[1B. Barnehage:]]</f>
        <v>0</v>
      </c>
      <c r="I70" s="197">
        <f>[1]!BasilRadata10[[#This Row],[1B. Organisasjonsnummer:]]</f>
        <v>0</v>
      </c>
      <c r="J70" s="197">
        <f>[1]!BasilRadata10[[#This Row],[1C. Etablert drift(årstall):]]</f>
        <v>0</v>
      </c>
      <c r="K70" s="196">
        <f>[1]!BasilRadata10[[#This Row],[1D. Barnehagetype:]]</f>
        <v>0</v>
      </c>
      <c r="L70" s="197">
        <f>[1]!BasilRadata10[[#This Row],[2A. Barnehagens eier(Private eiere må fylle ut pkt.C):]]</f>
        <v>0</v>
      </c>
      <c r="M70" s="45">
        <f>[1]!BasilRadata10[[#This Row],[8E. Oppgi antall årsverk barnehagen har pensjonsforpliktelser for:]]</f>
        <v>0</v>
      </c>
      <c r="N70" s="11">
        <f>[1]!BasilRadata10[[#This Row],[HEQ
0-2]]</f>
        <v>0</v>
      </c>
      <c r="O70" s="11">
        <f>[1]!BasilRadata10[[#This Row],[HEQ
3-6]]</f>
        <v>0</v>
      </c>
    </row>
    <row r="71" spans="1:15" x14ac:dyDescent="0.25">
      <c r="A71" s="196">
        <f>[1]!BasilRadata10[[#This Row],[År]]</f>
        <v>0</v>
      </c>
      <c r="B71" s="197">
        <f>[1]!BasilRadata10[[#This Row],[1A. Kommunenr:]]</f>
        <v>0</v>
      </c>
      <c r="C71" s="196">
        <f>[1]!BasilRadata10[[#This Row],[1A. Kommune:]]</f>
        <v>0</v>
      </c>
      <c r="D71" s="196">
        <f>[1]!BasilRadata10[[#This Row],[1A. Bydelsnummer:]]</f>
        <v>0</v>
      </c>
      <c r="E71" s="196">
        <f>[1]!BasilRadata10[[#This Row],[1A. Bydelsnavn:]]</f>
        <v>0</v>
      </c>
      <c r="F71" s="196">
        <f>[1]!BasilRadata10[[#This Row],[1A. Fylkesnummer:]]</f>
        <v>0</v>
      </c>
      <c r="G71" s="196">
        <f>[1]!BasilRadata10[[#This Row],[1A. Fylkesnavn:]]</f>
        <v>0</v>
      </c>
      <c r="H71" s="197">
        <f>[1]!BasilRadata10[[#This Row],[1B. Barnehage:]]</f>
        <v>0</v>
      </c>
      <c r="I71" s="197">
        <f>[1]!BasilRadata10[[#This Row],[1B. Organisasjonsnummer:]]</f>
        <v>0</v>
      </c>
      <c r="J71" s="197">
        <f>[1]!BasilRadata10[[#This Row],[1C. Etablert drift(årstall):]]</f>
        <v>0</v>
      </c>
      <c r="K71" s="196">
        <f>[1]!BasilRadata10[[#This Row],[1D. Barnehagetype:]]</f>
        <v>0</v>
      </c>
      <c r="L71" s="197">
        <f>[1]!BasilRadata10[[#This Row],[2A. Barnehagens eier(Private eiere må fylle ut pkt.C):]]</f>
        <v>0</v>
      </c>
      <c r="M71" s="45">
        <f>[1]!BasilRadata10[[#This Row],[8E. Oppgi antall årsverk barnehagen har pensjonsforpliktelser for:]]</f>
        <v>0</v>
      </c>
      <c r="N71" s="11">
        <f>[1]!BasilRadata10[[#This Row],[HEQ
0-2]]</f>
        <v>0</v>
      </c>
      <c r="O71" s="11">
        <f>[1]!BasilRadata10[[#This Row],[HEQ
3-6]]</f>
        <v>0</v>
      </c>
    </row>
    <row r="72" spans="1:15" x14ac:dyDescent="0.25">
      <c r="A72" s="196">
        <f>[1]!BasilRadata10[[#This Row],[År]]</f>
        <v>0</v>
      </c>
      <c r="B72" s="197">
        <f>[1]!BasilRadata10[[#This Row],[1A. Kommunenr:]]</f>
        <v>0</v>
      </c>
      <c r="C72" s="196">
        <f>[1]!BasilRadata10[[#This Row],[1A. Kommune:]]</f>
        <v>0</v>
      </c>
      <c r="D72" s="196">
        <f>[1]!BasilRadata10[[#This Row],[1A. Bydelsnummer:]]</f>
        <v>0</v>
      </c>
      <c r="E72" s="196">
        <f>[1]!BasilRadata10[[#This Row],[1A. Bydelsnavn:]]</f>
        <v>0</v>
      </c>
      <c r="F72" s="196">
        <f>[1]!BasilRadata10[[#This Row],[1A. Fylkesnummer:]]</f>
        <v>0</v>
      </c>
      <c r="G72" s="196">
        <f>[1]!BasilRadata10[[#This Row],[1A. Fylkesnavn:]]</f>
        <v>0</v>
      </c>
      <c r="H72" s="197">
        <f>[1]!BasilRadata10[[#This Row],[1B. Barnehage:]]</f>
        <v>0</v>
      </c>
      <c r="I72" s="197">
        <f>[1]!BasilRadata10[[#This Row],[1B. Organisasjonsnummer:]]</f>
        <v>0</v>
      </c>
      <c r="J72" s="197">
        <f>[1]!BasilRadata10[[#This Row],[1C. Etablert drift(årstall):]]</f>
        <v>0</v>
      </c>
      <c r="K72" s="196">
        <f>[1]!BasilRadata10[[#This Row],[1D. Barnehagetype:]]</f>
        <v>0</v>
      </c>
      <c r="L72" s="197">
        <f>[1]!BasilRadata10[[#This Row],[2A. Barnehagens eier(Private eiere må fylle ut pkt.C):]]</f>
        <v>0</v>
      </c>
      <c r="M72" s="45">
        <f>[1]!BasilRadata10[[#This Row],[8E. Oppgi antall årsverk barnehagen har pensjonsforpliktelser for:]]</f>
        <v>0</v>
      </c>
      <c r="N72" s="11">
        <f>[1]!BasilRadata10[[#This Row],[HEQ
0-2]]</f>
        <v>0</v>
      </c>
      <c r="O72" s="11">
        <f>[1]!BasilRadata10[[#This Row],[HEQ
3-6]]</f>
        <v>0</v>
      </c>
    </row>
    <row r="73" spans="1:15" x14ac:dyDescent="0.25">
      <c r="A73" s="196">
        <f>[1]!BasilRadata10[[#This Row],[År]]</f>
        <v>0</v>
      </c>
      <c r="B73" s="197">
        <f>[1]!BasilRadata10[[#This Row],[1A. Kommunenr:]]</f>
        <v>0</v>
      </c>
      <c r="C73" s="196">
        <f>[1]!BasilRadata10[[#This Row],[1A. Kommune:]]</f>
        <v>0</v>
      </c>
      <c r="D73" s="196">
        <f>[1]!BasilRadata10[[#This Row],[1A. Bydelsnummer:]]</f>
        <v>0</v>
      </c>
      <c r="E73" s="196">
        <f>[1]!BasilRadata10[[#This Row],[1A. Bydelsnavn:]]</f>
        <v>0</v>
      </c>
      <c r="F73" s="196">
        <f>[1]!BasilRadata10[[#This Row],[1A. Fylkesnummer:]]</f>
        <v>0</v>
      </c>
      <c r="G73" s="196">
        <f>[1]!BasilRadata10[[#This Row],[1A. Fylkesnavn:]]</f>
        <v>0</v>
      </c>
      <c r="H73" s="197">
        <f>[1]!BasilRadata10[[#This Row],[1B. Barnehage:]]</f>
        <v>0</v>
      </c>
      <c r="I73" s="197">
        <f>[1]!BasilRadata10[[#This Row],[1B. Organisasjonsnummer:]]</f>
        <v>0</v>
      </c>
      <c r="J73" s="197">
        <f>[1]!BasilRadata10[[#This Row],[1C. Etablert drift(årstall):]]</f>
        <v>0</v>
      </c>
      <c r="K73" s="196">
        <f>[1]!BasilRadata10[[#This Row],[1D. Barnehagetype:]]</f>
        <v>0</v>
      </c>
      <c r="L73" s="197">
        <f>[1]!BasilRadata10[[#This Row],[2A. Barnehagens eier(Private eiere må fylle ut pkt.C):]]</f>
        <v>0</v>
      </c>
      <c r="M73" s="45">
        <f>[1]!BasilRadata10[[#This Row],[8E. Oppgi antall årsverk barnehagen har pensjonsforpliktelser for:]]</f>
        <v>0</v>
      </c>
      <c r="N73" s="11">
        <f>[1]!BasilRadata10[[#This Row],[HEQ
0-2]]</f>
        <v>0</v>
      </c>
      <c r="O73" s="11">
        <f>[1]!BasilRadata10[[#This Row],[HEQ
3-6]]</f>
        <v>0</v>
      </c>
    </row>
    <row r="74" spans="1:15" x14ac:dyDescent="0.25">
      <c r="A74" s="196">
        <f>[1]!BasilRadata10[[#This Row],[År]]</f>
        <v>0</v>
      </c>
      <c r="B74" s="197">
        <f>[1]!BasilRadata10[[#This Row],[1A. Kommunenr:]]</f>
        <v>0</v>
      </c>
      <c r="C74" s="196">
        <f>[1]!BasilRadata10[[#This Row],[1A. Kommune:]]</f>
        <v>0</v>
      </c>
      <c r="D74" s="196">
        <f>[1]!BasilRadata10[[#This Row],[1A. Bydelsnummer:]]</f>
        <v>0</v>
      </c>
      <c r="E74" s="196">
        <f>[1]!BasilRadata10[[#This Row],[1A. Bydelsnavn:]]</f>
        <v>0</v>
      </c>
      <c r="F74" s="196">
        <f>[1]!BasilRadata10[[#This Row],[1A. Fylkesnummer:]]</f>
        <v>0</v>
      </c>
      <c r="G74" s="196">
        <f>[1]!BasilRadata10[[#This Row],[1A. Fylkesnavn:]]</f>
        <v>0</v>
      </c>
      <c r="H74" s="197">
        <f>[1]!BasilRadata10[[#This Row],[1B. Barnehage:]]</f>
        <v>0</v>
      </c>
      <c r="I74" s="197">
        <f>[1]!BasilRadata10[[#This Row],[1B. Organisasjonsnummer:]]</f>
        <v>0</v>
      </c>
      <c r="J74" s="197">
        <f>[1]!BasilRadata10[[#This Row],[1C. Etablert drift(årstall):]]</f>
        <v>0</v>
      </c>
      <c r="K74" s="196">
        <f>[1]!BasilRadata10[[#This Row],[1D. Barnehagetype:]]</f>
        <v>0</v>
      </c>
      <c r="L74" s="197">
        <f>[1]!BasilRadata10[[#This Row],[2A. Barnehagens eier(Private eiere må fylle ut pkt.C):]]</f>
        <v>0</v>
      </c>
      <c r="M74" s="45">
        <f>[1]!BasilRadata10[[#This Row],[8E. Oppgi antall årsverk barnehagen har pensjonsforpliktelser for:]]</f>
        <v>0</v>
      </c>
      <c r="N74" s="11">
        <f>[1]!BasilRadata10[[#This Row],[HEQ
0-2]]</f>
        <v>0</v>
      </c>
      <c r="O74" s="11">
        <f>[1]!BasilRadata10[[#This Row],[HEQ
3-6]]</f>
        <v>0</v>
      </c>
    </row>
    <row r="75" spans="1:15" x14ac:dyDescent="0.25">
      <c r="A75" s="196">
        <f>[1]!BasilRadata10[[#This Row],[År]]</f>
        <v>0</v>
      </c>
      <c r="B75" s="197">
        <f>[1]!BasilRadata10[[#This Row],[1A. Kommunenr:]]</f>
        <v>0</v>
      </c>
      <c r="C75" s="196">
        <f>[1]!BasilRadata10[[#This Row],[1A. Kommune:]]</f>
        <v>0</v>
      </c>
      <c r="D75" s="196">
        <f>[1]!BasilRadata10[[#This Row],[1A. Bydelsnummer:]]</f>
        <v>0</v>
      </c>
      <c r="E75" s="196">
        <f>[1]!BasilRadata10[[#This Row],[1A. Bydelsnavn:]]</f>
        <v>0</v>
      </c>
      <c r="F75" s="196">
        <f>[1]!BasilRadata10[[#This Row],[1A. Fylkesnummer:]]</f>
        <v>0</v>
      </c>
      <c r="G75" s="196">
        <f>[1]!BasilRadata10[[#This Row],[1A. Fylkesnavn:]]</f>
        <v>0</v>
      </c>
      <c r="H75" s="197">
        <f>[1]!BasilRadata10[[#This Row],[1B. Barnehage:]]</f>
        <v>0</v>
      </c>
      <c r="I75" s="197">
        <f>[1]!BasilRadata10[[#This Row],[1B. Organisasjonsnummer:]]</f>
        <v>0</v>
      </c>
      <c r="J75" s="197">
        <f>[1]!BasilRadata10[[#This Row],[1C. Etablert drift(årstall):]]</f>
        <v>0</v>
      </c>
      <c r="K75" s="196">
        <f>[1]!BasilRadata10[[#This Row],[1D. Barnehagetype:]]</f>
        <v>0</v>
      </c>
      <c r="L75" s="197">
        <f>[1]!BasilRadata10[[#This Row],[2A. Barnehagens eier(Private eiere må fylle ut pkt.C):]]</f>
        <v>0</v>
      </c>
      <c r="M75" s="45">
        <f>[1]!BasilRadata10[[#This Row],[8E. Oppgi antall årsverk barnehagen har pensjonsforpliktelser for:]]</f>
        <v>0</v>
      </c>
      <c r="N75" s="11">
        <f>[1]!BasilRadata10[[#This Row],[HEQ
0-2]]</f>
        <v>0</v>
      </c>
      <c r="O75" s="11">
        <f>[1]!BasilRadata10[[#This Row],[HEQ
3-6]]</f>
        <v>0</v>
      </c>
    </row>
    <row r="76" spans="1:15" x14ac:dyDescent="0.25">
      <c r="A76" s="196">
        <f>[1]!BasilRadata10[[#This Row],[År]]</f>
        <v>0</v>
      </c>
      <c r="B76" s="197">
        <f>[1]!BasilRadata10[[#This Row],[1A. Kommunenr:]]</f>
        <v>0</v>
      </c>
      <c r="C76" s="196">
        <f>[1]!BasilRadata10[[#This Row],[1A. Kommune:]]</f>
        <v>0</v>
      </c>
      <c r="D76" s="196">
        <f>[1]!BasilRadata10[[#This Row],[1A. Bydelsnummer:]]</f>
        <v>0</v>
      </c>
      <c r="E76" s="196">
        <f>[1]!BasilRadata10[[#This Row],[1A. Bydelsnavn:]]</f>
        <v>0</v>
      </c>
      <c r="F76" s="196">
        <f>[1]!BasilRadata10[[#This Row],[1A. Fylkesnummer:]]</f>
        <v>0</v>
      </c>
      <c r="G76" s="196">
        <f>[1]!BasilRadata10[[#This Row],[1A. Fylkesnavn:]]</f>
        <v>0</v>
      </c>
      <c r="H76" s="197">
        <f>[1]!BasilRadata10[[#This Row],[1B. Barnehage:]]</f>
        <v>0</v>
      </c>
      <c r="I76" s="197">
        <f>[1]!BasilRadata10[[#This Row],[1B. Organisasjonsnummer:]]</f>
        <v>0</v>
      </c>
      <c r="J76" s="197">
        <f>[1]!BasilRadata10[[#This Row],[1C. Etablert drift(årstall):]]</f>
        <v>0</v>
      </c>
      <c r="K76" s="196">
        <f>[1]!BasilRadata10[[#This Row],[1D. Barnehagetype:]]</f>
        <v>0</v>
      </c>
      <c r="L76" s="197">
        <f>[1]!BasilRadata10[[#This Row],[2A. Barnehagens eier(Private eiere må fylle ut pkt.C):]]</f>
        <v>0</v>
      </c>
      <c r="M76" s="45">
        <f>[1]!BasilRadata10[[#This Row],[8E. Oppgi antall årsverk barnehagen har pensjonsforpliktelser for:]]</f>
        <v>0</v>
      </c>
      <c r="N76" s="11">
        <f>[1]!BasilRadata10[[#This Row],[HEQ
0-2]]</f>
        <v>0</v>
      </c>
      <c r="O76" s="11">
        <f>[1]!BasilRadata10[[#This Row],[HEQ
3-6]]</f>
        <v>0</v>
      </c>
    </row>
    <row r="77" spans="1:15" x14ac:dyDescent="0.25">
      <c r="A77" s="196">
        <f>[1]!BasilRadata10[[#This Row],[År]]</f>
        <v>0</v>
      </c>
      <c r="B77" s="197">
        <f>[1]!BasilRadata10[[#This Row],[1A. Kommunenr:]]</f>
        <v>0</v>
      </c>
      <c r="C77" s="196">
        <f>[1]!BasilRadata10[[#This Row],[1A. Kommune:]]</f>
        <v>0</v>
      </c>
      <c r="D77" s="196">
        <f>[1]!BasilRadata10[[#This Row],[1A. Bydelsnummer:]]</f>
        <v>0</v>
      </c>
      <c r="E77" s="196">
        <f>[1]!BasilRadata10[[#This Row],[1A. Bydelsnavn:]]</f>
        <v>0</v>
      </c>
      <c r="F77" s="196">
        <f>[1]!BasilRadata10[[#This Row],[1A. Fylkesnummer:]]</f>
        <v>0</v>
      </c>
      <c r="G77" s="196">
        <f>[1]!BasilRadata10[[#This Row],[1A. Fylkesnavn:]]</f>
        <v>0</v>
      </c>
      <c r="H77" s="197">
        <f>[1]!BasilRadata10[[#This Row],[1B. Barnehage:]]</f>
        <v>0</v>
      </c>
      <c r="I77" s="197">
        <f>[1]!BasilRadata10[[#This Row],[1B. Organisasjonsnummer:]]</f>
        <v>0</v>
      </c>
      <c r="J77" s="197">
        <f>[1]!BasilRadata10[[#This Row],[1C. Etablert drift(årstall):]]</f>
        <v>0</v>
      </c>
      <c r="K77" s="196">
        <f>[1]!BasilRadata10[[#This Row],[1D. Barnehagetype:]]</f>
        <v>0</v>
      </c>
      <c r="L77" s="197">
        <f>[1]!BasilRadata10[[#This Row],[2A. Barnehagens eier(Private eiere må fylle ut pkt.C):]]</f>
        <v>0</v>
      </c>
      <c r="M77" s="45">
        <f>[1]!BasilRadata10[[#This Row],[8E. Oppgi antall årsverk barnehagen har pensjonsforpliktelser for:]]</f>
        <v>0</v>
      </c>
      <c r="N77" s="11">
        <f>[1]!BasilRadata10[[#This Row],[HEQ
0-2]]</f>
        <v>0</v>
      </c>
      <c r="O77" s="11">
        <f>[1]!BasilRadata10[[#This Row],[HEQ
3-6]]</f>
        <v>0</v>
      </c>
    </row>
    <row r="78" spans="1:15" x14ac:dyDescent="0.25">
      <c r="A78" s="196">
        <f>[1]!BasilRadata10[[#This Row],[År]]</f>
        <v>0</v>
      </c>
      <c r="B78" s="197">
        <f>[1]!BasilRadata10[[#This Row],[1A. Kommunenr:]]</f>
        <v>0</v>
      </c>
      <c r="C78" s="196">
        <f>[1]!BasilRadata10[[#This Row],[1A. Kommune:]]</f>
        <v>0</v>
      </c>
      <c r="D78" s="196">
        <f>[1]!BasilRadata10[[#This Row],[1A. Bydelsnummer:]]</f>
        <v>0</v>
      </c>
      <c r="E78" s="196">
        <f>[1]!BasilRadata10[[#This Row],[1A. Bydelsnavn:]]</f>
        <v>0</v>
      </c>
      <c r="F78" s="196">
        <f>[1]!BasilRadata10[[#This Row],[1A. Fylkesnummer:]]</f>
        <v>0</v>
      </c>
      <c r="G78" s="196">
        <f>[1]!BasilRadata10[[#This Row],[1A. Fylkesnavn:]]</f>
        <v>0</v>
      </c>
      <c r="H78" s="197">
        <f>[1]!BasilRadata10[[#This Row],[1B. Barnehage:]]</f>
        <v>0</v>
      </c>
      <c r="I78" s="197">
        <f>[1]!BasilRadata10[[#This Row],[1B. Organisasjonsnummer:]]</f>
        <v>0</v>
      </c>
      <c r="J78" s="197">
        <f>[1]!BasilRadata10[[#This Row],[1C. Etablert drift(årstall):]]</f>
        <v>0</v>
      </c>
      <c r="K78" s="196">
        <f>[1]!BasilRadata10[[#This Row],[1D. Barnehagetype:]]</f>
        <v>0</v>
      </c>
      <c r="L78" s="197">
        <f>[1]!BasilRadata10[[#This Row],[2A. Barnehagens eier(Private eiere må fylle ut pkt.C):]]</f>
        <v>0</v>
      </c>
      <c r="M78" s="45">
        <f>[1]!BasilRadata10[[#This Row],[8E. Oppgi antall årsverk barnehagen har pensjonsforpliktelser for:]]</f>
        <v>0</v>
      </c>
      <c r="N78" s="11">
        <f>[1]!BasilRadata10[[#This Row],[HEQ
0-2]]</f>
        <v>0</v>
      </c>
      <c r="O78" s="11">
        <f>[1]!BasilRadata10[[#This Row],[HEQ
3-6]]</f>
        <v>0</v>
      </c>
    </row>
    <row r="79" spans="1:15" x14ac:dyDescent="0.25">
      <c r="A79" s="196">
        <f>[1]!BasilRadata10[[#This Row],[År]]</f>
        <v>0</v>
      </c>
      <c r="B79" s="197">
        <f>[1]!BasilRadata10[[#This Row],[1A. Kommunenr:]]</f>
        <v>0</v>
      </c>
      <c r="C79" s="196">
        <f>[1]!BasilRadata10[[#This Row],[1A. Kommune:]]</f>
        <v>0</v>
      </c>
      <c r="D79" s="196">
        <f>[1]!BasilRadata10[[#This Row],[1A. Bydelsnummer:]]</f>
        <v>0</v>
      </c>
      <c r="E79" s="196">
        <f>[1]!BasilRadata10[[#This Row],[1A. Bydelsnavn:]]</f>
        <v>0</v>
      </c>
      <c r="F79" s="196">
        <f>[1]!BasilRadata10[[#This Row],[1A. Fylkesnummer:]]</f>
        <v>0</v>
      </c>
      <c r="G79" s="196">
        <f>[1]!BasilRadata10[[#This Row],[1A. Fylkesnavn:]]</f>
        <v>0</v>
      </c>
      <c r="H79" s="197">
        <f>[1]!BasilRadata10[[#This Row],[1B. Barnehage:]]</f>
        <v>0</v>
      </c>
      <c r="I79" s="197">
        <f>[1]!BasilRadata10[[#This Row],[1B. Organisasjonsnummer:]]</f>
        <v>0</v>
      </c>
      <c r="J79" s="197">
        <f>[1]!BasilRadata10[[#This Row],[1C. Etablert drift(årstall):]]</f>
        <v>0</v>
      </c>
      <c r="K79" s="196">
        <f>[1]!BasilRadata10[[#This Row],[1D. Barnehagetype:]]</f>
        <v>0</v>
      </c>
      <c r="L79" s="197">
        <f>[1]!BasilRadata10[[#This Row],[2A. Barnehagens eier(Private eiere må fylle ut pkt.C):]]</f>
        <v>0</v>
      </c>
      <c r="M79" s="45">
        <f>[1]!BasilRadata10[[#This Row],[8E. Oppgi antall årsverk barnehagen har pensjonsforpliktelser for:]]</f>
        <v>0</v>
      </c>
      <c r="N79" s="11">
        <f>[1]!BasilRadata10[[#This Row],[HEQ
0-2]]</f>
        <v>0</v>
      </c>
      <c r="O79" s="11">
        <f>[1]!BasilRadata10[[#This Row],[HEQ
3-6]]</f>
        <v>0</v>
      </c>
    </row>
    <row r="80" spans="1:15" x14ac:dyDescent="0.25">
      <c r="A80" s="196">
        <f>[1]!BasilRadata10[[#This Row],[År]]</f>
        <v>0</v>
      </c>
      <c r="B80" s="197">
        <f>[1]!BasilRadata10[[#This Row],[1A. Kommunenr:]]</f>
        <v>0</v>
      </c>
      <c r="C80" s="196">
        <f>[1]!BasilRadata10[[#This Row],[1A. Kommune:]]</f>
        <v>0</v>
      </c>
      <c r="D80" s="196">
        <f>[1]!BasilRadata10[[#This Row],[1A. Bydelsnummer:]]</f>
        <v>0</v>
      </c>
      <c r="E80" s="196">
        <f>[1]!BasilRadata10[[#This Row],[1A. Bydelsnavn:]]</f>
        <v>0</v>
      </c>
      <c r="F80" s="196">
        <f>[1]!BasilRadata10[[#This Row],[1A. Fylkesnummer:]]</f>
        <v>0</v>
      </c>
      <c r="G80" s="196">
        <f>[1]!BasilRadata10[[#This Row],[1A. Fylkesnavn:]]</f>
        <v>0</v>
      </c>
      <c r="H80" s="197">
        <f>[1]!BasilRadata10[[#This Row],[1B. Barnehage:]]</f>
        <v>0</v>
      </c>
      <c r="I80" s="197">
        <f>[1]!BasilRadata10[[#This Row],[1B. Organisasjonsnummer:]]</f>
        <v>0</v>
      </c>
      <c r="J80" s="197">
        <f>[1]!BasilRadata10[[#This Row],[1C. Etablert drift(årstall):]]</f>
        <v>0</v>
      </c>
      <c r="K80" s="196">
        <f>[1]!BasilRadata10[[#This Row],[1D. Barnehagetype:]]</f>
        <v>0</v>
      </c>
      <c r="L80" s="197">
        <f>[1]!BasilRadata10[[#This Row],[2A. Barnehagens eier(Private eiere må fylle ut pkt.C):]]</f>
        <v>0</v>
      </c>
      <c r="M80" s="45">
        <f>[1]!BasilRadata10[[#This Row],[8E. Oppgi antall årsverk barnehagen har pensjonsforpliktelser for:]]</f>
        <v>0</v>
      </c>
      <c r="N80" s="11">
        <f>[1]!BasilRadata10[[#This Row],[HEQ
0-2]]</f>
        <v>0</v>
      </c>
      <c r="O80" s="11">
        <f>[1]!BasilRadata10[[#This Row],[HEQ
3-6]]</f>
        <v>0</v>
      </c>
    </row>
    <row r="81" spans="1:15" x14ac:dyDescent="0.25">
      <c r="A81" s="196">
        <f>[1]!BasilRadata10[[#This Row],[År]]</f>
        <v>0</v>
      </c>
      <c r="B81" s="197">
        <f>[1]!BasilRadata10[[#This Row],[1A. Kommunenr:]]</f>
        <v>0</v>
      </c>
      <c r="C81" s="196">
        <f>[1]!BasilRadata10[[#This Row],[1A. Kommune:]]</f>
        <v>0</v>
      </c>
      <c r="D81" s="196">
        <f>[1]!BasilRadata10[[#This Row],[1A. Bydelsnummer:]]</f>
        <v>0</v>
      </c>
      <c r="E81" s="196">
        <f>[1]!BasilRadata10[[#This Row],[1A. Bydelsnavn:]]</f>
        <v>0</v>
      </c>
      <c r="F81" s="196">
        <f>[1]!BasilRadata10[[#This Row],[1A. Fylkesnummer:]]</f>
        <v>0</v>
      </c>
      <c r="G81" s="196">
        <f>[1]!BasilRadata10[[#This Row],[1A. Fylkesnavn:]]</f>
        <v>0</v>
      </c>
      <c r="H81" s="197">
        <f>[1]!BasilRadata10[[#This Row],[1B. Barnehage:]]</f>
        <v>0</v>
      </c>
      <c r="I81" s="197">
        <f>[1]!BasilRadata10[[#This Row],[1B. Organisasjonsnummer:]]</f>
        <v>0</v>
      </c>
      <c r="J81" s="197">
        <f>[1]!BasilRadata10[[#This Row],[1C. Etablert drift(årstall):]]</f>
        <v>0</v>
      </c>
      <c r="K81" s="196">
        <f>[1]!BasilRadata10[[#This Row],[1D. Barnehagetype:]]</f>
        <v>0</v>
      </c>
      <c r="L81" s="197">
        <f>[1]!BasilRadata10[[#This Row],[2A. Barnehagens eier(Private eiere må fylle ut pkt.C):]]</f>
        <v>0</v>
      </c>
      <c r="M81" s="45">
        <f>[1]!BasilRadata10[[#This Row],[8E. Oppgi antall årsverk barnehagen har pensjonsforpliktelser for:]]</f>
        <v>0</v>
      </c>
      <c r="N81" s="11">
        <f>[1]!BasilRadata10[[#This Row],[HEQ
0-2]]</f>
        <v>0</v>
      </c>
      <c r="O81" s="11">
        <f>[1]!BasilRadata10[[#This Row],[HEQ
3-6]]</f>
        <v>0</v>
      </c>
    </row>
    <row r="82" spans="1:15" x14ac:dyDescent="0.25">
      <c r="A82" s="196">
        <f>[1]!BasilRadata10[[#This Row],[År]]</f>
        <v>0</v>
      </c>
      <c r="B82" s="197">
        <f>[1]!BasilRadata10[[#This Row],[1A. Kommunenr:]]</f>
        <v>0</v>
      </c>
      <c r="C82" s="196">
        <f>[1]!BasilRadata10[[#This Row],[1A. Kommune:]]</f>
        <v>0</v>
      </c>
      <c r="D82" s="196">
        <f>[1]!BasilRadata10[[#This Row],[1A. Bydelsnummer:]]</f>
        <v>0</v>
      </c>
      <c r="E82" s="196">
        <f>[1]!BasilRadata10[[#This Row],[1A. Bydelsnavn:]]</f>
        <v>0</v>
      </c>
      <c r="F82" s="196">
        <f>[1]!BasilRadata10[[#This Row],[1A. Fylkesnummer:]]</f>
        <v>0</v>
      </c>
      <c r="G82" s="196">
        <f>[1]!BasilRadata10[[#This Row],[1A. Fylkesnavn:]]</f>
        <v>0</v>
      </c>
      <c r="H82" s="197">
        <f>[1]!BasilRadata10[[#This Row],[1B. Barnehage:]]</f>
        <v>0</v>
      </c>
      <c r="I82" s="197">
        <f>[1]!BasilRadata10[[#This Row],[1B. Organisasjonsnummer:]]</f>
        <v>0</v>
      </c>
      <c r="J82" s="197">
        <f>[1]!BasilRadata10[[#This Row],[1C. Etablert drift(årstall):]]</f>
        <v>0</v>
      </c>
      <c r="K82" s="196">
        <f>[1]!BasilRadata10[[#This Row],[1D. Barnehagetype:]]</f>
        <v>0</v>
      </c>
      <c r="L82" s="197">
        <f>[1]!BasilRadata10[[#This Row],[2A. Barnehagens eier(Private eiere må fylle ut pkt.C):]]</f>
        <v>0</v>
      </c>
      <c r="M82" s="45">
        <f>[1]!BasilRadata10[[#This Row],[8E. Oppgi antall årsverk barnehagen har pensjonsforpliktelser for:]]</f>
        <v>0</v>
      </c>
      <c r="N82" s="11">
        <f>[1]!BasilRadata10[[#This Row],[HEQ
0-2]]</f>
        <v>0</v>
      </c>
      <c r="O82" s="11">
        <f>[1]!BasilRadata10[[#This Row],[HEQ
3-6]]</f>
        <v>0</v>
      </c>
    </row>
    <row r="83" spans="1:15" x14ac:dyDescent="0.25">
      <c r="A83" s="196">
        <f>[1]!BasilRadata10[[#This Row],[År]]</f>
        <v>0</v>
      </c>
      <c r="B83" s="197">
        <f>[1]!BasilRadata10[[#This Row],[1A. Kommunenr:]]</f>
        <v>0</v>
      </c>
      <c r="C83" s="196">
        <f>[1]!BasilRadata10[[#This Row],[1A. Kommune:]]</f>
        <v>0</v>
      </c>
      <c r="D83" s="196">
        <f>[1]!BasilRadata10[[#This Row],[1A. Bydelsnummer:]]</f>
        <v>0</v>
      </c>
      <c r="E83" s="196">
        <f>[1]!BasilRadata10[[#This Row],[1A. Bydelsnavn:]]</f>
        <v>0</v>
      </c>
      <c r="F83" s="196">
        <f>[1]!BasilRadata10[[#This Row],[1A. Fylkesnummer:]]</f>
        <v>0</v>
      </c>
      <c r="G83" s="196">
        <f>[1]!BasilRadata10[[#This Row],[1A. Fylkesnavn:]]</f>
        <v>0</v>
      </c>
      <c r="H83" s="197">
        <f>[1]!BasilRadata10[[#This Row],[1B. Barnehage:]]</f>
        <v>0</v>
      </c>
      <c r="I83" s="197">
        <f>[1]!BasilRadata10[[#This Row],[1B. Organisasjonsnummer:]]</f>
        <v>0</v>
      </c>
      <c r="J83" s="197">
        <f>[1]!BasilRadata10[[#This Row],[1C. Etablert drift(årstall):]]</f>
        <v>0</v>
      </c>
      <c r="K83" s="196">
        <f>[1]!BasilRadata10[[#This Row],[1D. Barnehagetype:]]</f>
        <v>0</v>
      </c>
      <c r="L83" s="197">
        <f>[1]!BasilRadata10[[#This Row],[2A. Barnehagens eier(Private eiere må fylle ut pkt.C):]]</f>
        <v>0</v>
      </c>
      <c r="M83" s="45">
        <f>[1]!BasilRadata10[[#This Row],[8E. Oppgi antall årsverk barnehagen har pensjonsforpliktelser for:]]</f>
        <v>0</v>
      </c>
      <c r="N83" s="11">
        <f>[1]!BasilRadata10[[#This Row],[HEQ
0-2]]</f>
        <v>0</v>
      </c>
      <c r="O83" s="11">
        <f>[1]!BasilRadata10[[#This Row],[HEQ
3-6]]</f>
        <v>0</v>
      </c>
    </row>
    <row r="84" spans="1:15" x14ac:dyDescent="0.25">
      <c r="A84" s="196">
        <f>[1]!BasilRadata10[[#This Row],[År]]</f>
        <v>0</v>
      </c>
      <c r="B84" s="197">
        <f>[1]!BasilRadata10[[#This Row],[1A. Kommunenr:]]</f>
        <v>0</v>
      </c>
      <c r="C84" s="196">
        <f>[1]!BasilRadata10[[#This Row],[1A. Kommune:]]</f>
        <v>0</v>
      </c>
      <c r="D84" s="196">
        <f>[1]!BasilRadata10[[#This Row],[1A. Bydelsnummer:]]</f>
        <v>0</v>
      </c>
      <c r="E84" s="196">
        <f>[1]!BasilRadata10[[#This Row],[1A. Bydelsnavn:]]</f>
        <v>0</v>
      </c>
      <c r="F84" s="196">
        <f>[1]!BasilRadata10[[#This Row],[1A. Fylkesnummer:]]</f>
        <v>0</v>
      </c>
      <c r="G84" s="196">
        <f>[1]!BasilRadata10[[#This Row],[1A. Fylkesnavn:]]</f>
        <v>0</v>
      </c>
      <c r="H84" s="197">
        <f>[1]!BasilRadata10[[#This Row],[1B. Barnehage:]]</f>
        <v>0</v>
      </c>
      <c r="I84" s="197">
        <f>[1]!BasilRadata10[[#This Row],[1B. Organisasjonsnummer:]]</f>
        <v>0</v>
      </c>
      <c r="J84" s="197">
        <f>[1]!BasilRadata10[[#This Row],[1C. Etablert drift(årstall):]]</f>
        <v>0</v>
      </c>
      <c r="K84" s="196">
        <f>[1]!BasilRadata10[[#This Row],[1D. Barnehagetype:]]</f>
        <v>0</v>
      </c>
      <c r="L84" s="197">
        <f>[1]!BasilRadata10[[#This Row],[2A. Barnehagens eier(Private eiere må fylle ut pkt.C):]]</f>
        <v>0</v>
      </c>
      <c r="M84" s="45">
        <f>[1]!BasilRadata10[[#This Row],[8E. Oppgi antall årsverk barnehagen har pensjonsforpliktelser for:]]</f>
        <v>0</v>
      </c>
      <c r="N84" s="11">
        <f>[1]!BasilRadata10[[#This Row],[HEQ
0-2]]</f>
        <v>0</v>
      </c>
      <c r="O84" s="11">
        <f>[1]!BasilRadata10[[#This Row],[HEQ
3-6]]</f>
        <v>0</v>
      </c>
    </row>
    <row r="85" spans="1:15" x14ac:dyDescent="0.25">
      <c r="A85" s="196">
        <f>[1]!BasilRadata10[[#This Row],[År]]</f>
        <v>0</v>
      </c>
      <c r="B85" s="197">
        <f>[1]!BasilRadata10[[#This Row],[1A. Kommunenr:]]</f>
        <v>0</v>
      </c>
      <c r="C85" s="196">
        <f>[1]!BasilRadata10[[#This Row],[1A. Kommune:]]</f>
        <v>0</v>
      </c>
      <c r="D85" s="196">
        <f>[1]!BasilRadata10[[#This Row],[1A. Bydelsnummer:]]</f>
        <v>0</v>
      </c>
      <c r="E85" s="196">
        <f>[1]!BasilRadata10[[#This Row],[1A. Bydelsnavn:]]</f>
        <v>0</v>
      </c>
      <c r="F85" s="196">
        <f>[1]!BasilRadata10[[#This Row],[1A. Fylkesnummer:]]</f>
        <v>0</v>
      </c>
      <c r="G85" s="196">
        <f>[1]!BasilRadata10[[#This Row],[1A. Fylkesnavn:]]</f>
        <v>0</v>
      </c>
      <c r="H85" s="197">
        <f>[1]!BasilRadata10[[#This Row],[1B. Barnehage:]]</f>
        <v>0</v>
      </c>
      <c r="I85" s="197">
        <f>[1]!BasilRadata10[[#This Row],[1B. Organisasjonsnummer:]]</f>
        <v>0</v>
      </c>
      <c r="J85" s="197">
        <f>[1]!BasilRadata10[[#This Row],[1C. Etablert drift(årstall):]]</f>
        <v>0</v>
      </c>
      <c r="K85" s="196">
        <f>[1]!BasilRadata10[[#This Row],[1D. Barnehagetype:]]</f>
        <v>0</v>
      </c>
      <c r="L85" s="197">
        <f>[1]!BasilRadata10[[#This Row],[2A. Barnehagens eier(Private eiere må fylle ut pkt.C):]]</f>
        <v>0</v>
      </c>
      <c r="M85" s="45">
        <f>[1]!BasilRadata10[[#This Row],[8E. Oppgi antall årsverk barnehagen har pensjonsforpliktelser for:]]</f>
        <v>0</v>
      </c>
      <c r="N85" s="11">
        <f>[1]!BasilRadata10[[#This Row],[HEQ
0-2]]</f>
        <v>0</v>
      </c>
      <c r="O85" s="11">
        <f>[1]!BasilRadata10[[#This Row],[HEQ
3-6]]</f>
        <v>0</v>
      </c>
    </row>
    <row r="86" spans="1:15" x14ac:dyDescent="0.25">
      <c r="A86" s="196">
        <f>[1]!BasilRadata10[[#This Row],[År]]</f>
        <v>0</v>
      </c>
      <c r="B86" s="197">
        <f>[1]!BasilRadata10[[#This Row],[1A. Kommunenr:]]</f>
        <v>0</v>
      </c>
      <c r="C86" s="196">
        <f>[1]!BasilRadata10[[#This Row],[1A. Kommune:]]</f>
        <v>0</v>
      </c>
      <c r="D86" s="196">
        <f>[1]!BasilRadata10[[#This Row],[1A. Bydelsnummer:]]</f>
        <v>0</v>
      </c>
      <c r="E86" s="196">
        <f>[1]!BasilRadata10[[#This Row],[1A. Bydelsnavn:]]</f>
        <v>0</v>
      </c>
      <c r="F86" s="196">
        <f>[1]!BasilRadata10[[#This Row],[1A. Fylkesnummer:]]</f>
        <v>0</v>
      </c>
      <c r="G86" s="196">
        <f>[1]!BasilRadata10[[#This Row],[1A. Fylkesnavn:]]</f>
        <v>0</v>
      </c>
      <c r="H86" s="197">
        <f>[1]!BasilRadata10[[#This Row],[1B. Barnehage:]]</f>
        <v>0</v>
      </c>
      <c r="I86" s="197">
        <f>[1]!BasilRadata10[[#This Row],[1B. Organisasjonsnummer:]]</f>
        <v>0</v>
      </c>
      <c r="J86" s="197">
        <f>[1]!BasilRadata10[[#This Row],[1C. Etablert drift(årstall):]]</f>
        <v>0</v>
      </c>
      <c r="K86" s="196">
        <f>[1]!BasilRadata10[[#This Row],[1D. Barnehagetype:]]</f>
        <v>0</v>
      </c>
      <c r="L86" s="197">
        <f>[1]!BasilRadata10[[#This Row],[2A. Barnehagens eier(Private eiere må fylle ut pkt.C):]]</f>
        <v>0</v>
      </c>
      <c r="M86" s="45">
        <f>[1]!BasilRadata10[[#This Row],[8E. Oppgi antall årsverk barnehagen har pensjonsforpliktelser for:]]</f>
        <v>0</v>
      </c>
      <c r="N86" s="11">
        <f>[1]!BasilRadata10[[#This Row],[HEQ
0-2]]</f>
        <v>0</v>
      </c>
      <c r="O86" s="11">
        <f>[1]!BasilRadata10[[#This Row],[HEQ
3-6]]</f>
        <v>0</v>
      </c>
    </row>
    <row r="87" spans="1:15" x14ac:dyDescent="0.25">
      <c r="A87" s="196">
        <f>[1]!BasilRadata10[[#This Row],[År]]</f>
        <v>0</v>
      </c>
      <c r="B87" s="197">
        <f>[1]!BasilRadata10[[#This Row],[1A. Kommunenr:]]</f>
        <v>0</v>
      </c>
      <c r="C87" s="196">
        <f>[1]!BasilRadata10[[#This Row],[1A. Kommune:]]</f>
        <v>0</v>
      </c>
      <c r="D87" s="196">
        <f>[1]!BasilRadata10[[#This Row],[1A. Bydelsnummer:]]</f>
        <v>0</v>
      </c>
      <c r="E87" s="196">
        <f>[1]!BasilRadata10[[#This Row],[1A. Bydelsnavn:]]</f>
        <v>0</v>
      </c>
      <c r="F87" s="196">
        <f>[1]!BasilRadata10[[#This Row],[1A. Fylkesnummer:]]</f>
        <v>0</v>
      </c>
      <c r="G87" s="196">
        <f>[1]!BasilRadata10[[#This Row],[1A. Fylkesnavn:]]</f>
        <v>0</v>
      </c>
      <c r="H87" s="197">
        <f>[1]!BasilRadata10[[#This Row],[1B. Barnehage:]]</f>
        <v>0</v>
      </c>
      <c r="I87" s="197">
        <f>[1]!BasilRadata10[[#This Row],[1B. Organisasjonsnummer:]]</f>
        <v>0</v>
      </c>
      <c r="J87" s="197">
        <f>[1]!BasilRadata10[[#This Row],[1C. Etablert drift(årstall):]]</f>
        <v>0</v>
      </c>
      <c r="K87" s="196">
        <f>[1]!BasilRadata10[[#This Row],[1D. Barnehagetype:]]</f>
        <v>0</v>
      </c>
      <c r="L87" s="197">
        <f>[1]!BasilRadata10[[#This Row],[2A. Barnehagens eier(Private eiere må fylle ut pkt.C):]]</f>
        <v>0</v>
      </c>
      <c r="M87" s="45">
        <f>[1]!BasilRadata10[[#This Row],[8E. Oppgi antall årsverk barnehagen har pensjonsforpliktelser for:]]</f>
        <v>0</v>
      </c>
      <c r="N87" s="11">
        <f>[1]!BasilRadata10[[#This Row],[HEQ
0-2]]</f>
        <v>0</v>
      </c>
      <c r="O87" s="11">
        <f>[1]!BasilRadata10[[#This Row],[HEQ
3-6]]</f>
        <v>0</v>
      </c>
    </row>
    <row r="88" spans="1:15" x14ac:dyDescent="0.25">
      <c r="A88" s="196">
        <f>[1]!BasilRadata10[[#This Row],[År]]</f>
        <v>0</v>
      </c>
      <c r="B88" s="197">
        <f>[1]!BasilRadata10[[#This Row],[1A. Kommunenr:]]</f>
        <v>0</v>
      </c>
      <c r="C88" s="196">
        <f>[1]!BasilRadata10[[#This Row],[1A. Kommune:]]</f>
        <v>0</v>
      </c>
      <c r="D88" s="196">
        <f>[1]!BasilRadata10[[#This Row],[1A. Bydelsnummer:]]</f>
        <v>0</v>
      </c>
      <c r="E88" s="196">
        <f>[1]!BasilRadata10[[#This Row],[1A. Bydelsnavn:]]</f>
        <v>0</v>
      </c>
      <c r="F88" s="196">
        <f>[1]!BasilRadata10[[#This Row],[1A. Fylkesnummer:]]</f>
        <v>0</v>
      </c>
      <c r="G88" s="196">
        <f>[1]!BasilRadata10[[#This Row],[1A. Fylkesnavn:]]</f>
        <v>0</v>
      </c>
      <c r="H88" s="197">
        <f>[1]!BasilRadata10[[#This Row],[1B. Barnehage:]]</f>
        <v>0</v>
      </c>
      <c r="I88" s="197">
        <f>[1]!BasilRadata10[[#This Row],[1B. Organisasjonsnummer:]]</f>
        <v>0</v>
      </c>
      <c r="J88" s="197">
        <f>[1]!BasilRadata10[[#This Row],[1C. Etablert drift(årstall):]]</f>
        <v>0</v>
      </c>
      <c r="K88" s="196">
        <f>[1]!BasilRadata10[[#This Row],[1D. Barnehagetype:]]</f>
        <v>0</v>
      </c>
      <c r="L88" s="197">
        <f>[1]!BasilRadata10[[#This Row],[2A. Barnehagens eier(Private eiere må fylle ut pkt.C):]]</f>
        <v>0</v>
      </c>
      <c r="M88" s="45">
        <f>[1]!BasilRadata10[[#This Row],[8E. Oppgi antall årsverk barnehagen har pensjonsforpliktelser for:]]</f>
        <v>0</v>
      </c>
      <c r="N88" s="11">
        <f>[1]!BasilRadata10[[#This Row],[HEQ
0-2]]</f>
        <v>0</v>
      </c>
      <c r="O88" s="11">
        <f>[1]!BasilRadata10[[#This Row],[HEQ
3-6]]</f>
        <v>0</v>
      </c>
    </row>
    <row r="89" spans="1:15" x14ac:dyDescent="0.25">
      <c r="A89" s="196">
        <f>[1]!BasilRadata10[[#This Row],[År]]</f>
        <v>0</v>
      </c>
      <c r="B89" s="197">
        <f>[1]!BasilRadata10[[#This Row],[1A. Kommunenr:]]</f>
        <v>0</v>
      </c>
      <c r="C89" s="196">
        <f>[1]!BasilRadata10[[#This Row],[1A. Kommune:]]</f>
        <v>0</v>
      </c>
      <c r="D89" s="196">
        <f>[1]!BasilRadata10[[#This Row],[1A. Bydelsnummer:]]</f>
        <v>0</v>
      </c>
      <c r="E89" s="196">
        <f>[1]!BasilRadata10[[#This Row],[1A. Bydelsnavn:]]</f>
        <v>0</v>
      </c>
      <c r="F89" s="196">
        <f>[1]!BasilRadata10[[#This Row],[1A. Fylkesnummer:]]</f>
        <v>0</v>
      </c>
      <c r="G89" s="196">
        <f>[1]!BasilRadata10[[#This Row],[1A. Fylkesnavn:]]</f>
        <v>0</v>
      </c>
      <c r="H89" s="197">
        <f>[1]!BasilRadata10[[#This Row],[1B. Barnehage:]]</f>
        <v>0</v>
      </c>
      <c r="I89" s="197">
        <f>[1]!BasilRadata10[[#This Row],[1B. Organisasjonsnummer:]]</f>
        <v>0</v>
      </c>
      <c r="J89" s="197">
        <f>[1]!BasilRadata10[[#This Row],[1C. Etablert drift(årstall):]]</f>
        <v>0</v>
      </c>
      <c r="K89" s="196">
        <f>[1]!BasilRadata10[[#This Row],[1D. Barnehagetype:]]</f>
        <v>0</v>
      </c>
      <c r="L89" s="197">
        <f>[1]!BasilRadata10[[#This Row],[2A. Barnehagens eier(Private eiere må fylle ut pkt.C):]]</f>
        <v>0</v>
      </c>
      <c r="M89" s="45">
        <f>[1]!BasilRadata10[[#This Row],[8E. Oppgi antall årsverk barnehagen har pensjonsforpliktelser for:]]</f>
        <v>0</v>
      </c>
      <c r="N89" s="11">
        <f>[1]!BasilRadata10[[#This Row],[HEQ
0-2]]</f>
        <v>0</v>
      </c>
      <c r="O89" s="11">
        <f>[1]!BasilRadata10[[#This Row],[HEQ
3-6]]</f>
        <v>0</v>
      </c>
    </row>
    <row r="90" spans="1:15" x14ac:dyDescent="0.25">
      <c r="A90" s="196">
        <f>[1]!BasilRadata10[[#This Row],[År]]</f>
        <v>0</v>
      </c>
      <c r="B90" s="197">
        <f>[1]!BasilRadata10[[#This Row],[1A. Kommunenr:]]</f>
        <v>0</v>
      </c>
      <c r="C90" s="196">
        <f>[1]!BasilRadata10[[#This Row],[1A. Kommune:]]</f>
        <v>0</v>
      </c>
      <c r="D90" s="196">
        <f>[1]!BasilRadata10[[#This Row],[1A. Bydelsnummer:]]</f>
        <v>0</v>
      </c>
      <c r="E90" s="196">
        <f>[1]!BasilRadata10[[#This Row],[1A. Bydelsnavn:]]</f>
        <v>0</v>
      </c>
      <c r="F90" s="196">
        <f>[1]!BasilRadata10[[#This Row],[1A. Fylkesnummer:]]</f>
        <v>0</v>
      </c>
      <c r="G90" s="196">
        <f>[1]!BasilRadata10[[#This Row],[1A. Fylkesnavn:]]</f>
        <v>0</v>
      </c>
      <c r="H90" s="197">
        <f>[1]!BasilRadata10[[#This Row],[1B. Barnehage:]]</f>
        <v>0</v>
      </c>
      <c r="I90" s="197">
        <f>[1]!BasilRadata10[[#This Row],[1B. Organisasjonsnummer:]]</f>
        <v>0</v>
      </c>
      <c r="J90" s="197">
        <f>[1]!BasilRadata10[[#This Row],[1C. Etablert drift(årstall):]]</f>
        <v>0</v>
      </c>
      <c r="K90" s="196">
        <f>[1]!BasilRadata10[[#This Row],[1D. Barnehagetype:]]</f>
        <v>0</v>
      </c>
      <c r="L90" s="197">
        <f>[1]!BasilRadata10[[#This Row],[2A. Barnehagens eier(Private eiere må fylle ut pkt.C):]]</f>
        <v>0</v>
      </c>
      <c r="M90" s="45">
        <f>[1]!BasilRadata10[[#This Row],[8E. Oppgi antall årsverk barnehagen har pensjonsforpliktelser for:]]</f>
        <v>0</v>
      </c>
      <c r="N90" s="11">
        <f>[1]!BasilRadata10[[#This Row],[HEQ
0-2]]</f>
        <v>0</v>
      </c>
      <c r="O90" s="11">
        <f>[1]!BasilRadata10[[#This Row],[HEQ
3-6]]</f>
        <v>0</v>
      </c>
    </row>
    <row r="91" spans="1:15" x14ac:dyDescent="0.25">
      <c r="A91" s="196">
        <f>[1]!BasilRadata10[[#This Row],[År]]</f>
        <v>0</v>
      </c>
      <c r="B91" s="197">
        <f>[1]!BasilRadata10[[#This Row],[1A. Kommunenr:]]</f>
        <v>0</v>
      </c>
      <c r="C91" s="196">
        <f>[1]!BasilRadata10[[#This Row],[1A. Kommune:]]</f>
        <v>0</v>
      </c>
      <c r="D91" s="196">
        <f>[1]!BasilRadata10[[#This Row],[1A. Bydelsnummer:]]</f>
        <v>0</v>
      </c>
      <c r="E91" s="196">
        <f>[1]!BasilRadata10[[#This Row],[1A. Bydelsnavn:]]</f>
        <v>0</v>
      </c>
      <c r="F91" s="196">
        <f>[1]!BasilRadata10[[#This Row],[1A. Fylkesnummer:]]</f>
        <v>0</v>
      </c>
      <c r="G91" s="196">
        <f>[1]!BasilRadata10[[#This Row],[1A. Fylkesnavn:]]</f>
        <v>0</v>
      </c>
      <c r="H91" s="197">
        <f>[1]!BasilRadata10[[#This Row],[1B. Barnehage:]]</f>
        <v>0</v>
      </c>
      <c r="I91" s="197">
        <f>[1]!BasilRadata10[[#This Row],[1B. Organisasjonsnummer:]]</f>
        <v>0</v>
      </c>
      <c r="J91" s="197">
        <f>[1]!BasilRadata10[[#This Row],[1C. Etablert drift(årstall):]]</f>
        <v>0</v>
      </c>
      <c r="K91" s="196">
        <f>[1]!BasilRadata10[[#This Row],[1D. Barnehagetype:]]</f>
        <v>0</v>
      </c>
      <c r="L91" s="197">
        <f>[1]!BasilRadata10[[#This Row],[2A. Barnehagens eier(Private eiere må fylle ut pkt.C):]]</f>
        <v>0</v>
      </c>
      <c r="M91" s="45">
        <f>[1]!BasilRadata10[[#This Row],[8E. Oppgi antall årsverk barnehagen har pensjonsforpliktelser for:]]</f>
        <v>0</v>
      </c>
      <c r="N91" s="11">
        <f>[1]!BasilRadata10[[#This Row],[HEQ
0-2]]</f>
        <v>0</v>
      </c>
      <c r="O91" s="11">
        <f>[1]!BasilRadata10[[#This Row],[HEQ
3-6]]</f>
        <v>0</v>
      </c>
    </row>
    <row r="92" spans="1:15" x14ac:dyDescent="0.25">
      <c r="A92" s="196">
        <f>[1]!BasilRadata10[[#This Row],[År]]</f>
        <v>0</v>
      </c>
      <c r="B92" s="197">
        <f>[1]!BasilRadata10[[#This Row],[1A. Kommunenr:]]</f>
        <v>0</v>
      </c>
      <c r="C92" s="196">
        <f>[1]!BasilRadata10[[#This Row],[1A. Kommune:]]</f>
        <v>0</v>
      </c>
      <c r="D92" s="196">
        <f>[1]!BasilRadata10[[#This Row],[1A. Bydelsnummer:]]</f>
        <v>0</v>
      </c>
      <c r="E92" s="196">
        <f>[1]!BasilRadata10[[#This Row],[1A. Bydelsnavn:]]</f>
        <v>0</v>
      </c>
      <c r="F92" s="196">
        <f>[1]!BasilRadata10[[#This Row],[1A. Fylkesnummer:]]</f>
        <v>0</v>
      </c>
      <c r="G92" s="196">
        <f>[1]!BasilRadata10[[#This Row],[1A. Fylkesnavn:]]</f>
        <v>0</v>
      </c>
      <c r="H92" s="197">
        <f>[1]!BasilRadata10[[#This Row],[1B. Barnehage:]]</f>
        <v>0</v>
      </c>
      <c r="I92" s="197">
        <f>[1]!BasilRadata10[[#This Row],[1B. Organisasjonsnummer:]]</f>
        <v>0</v>
      </c>
      <c r="J92" s="197">
        <f>[1]!BasilRadata10[[#This Row],[1C. Etablert drift(årstall):]]</f>
        <v>0</v>
      </c>
      <c r="K92" s="196">
        <f>[1]!BasilRadata10[[#This Row],[1D. Barnehagetype:]]</f>
        <v>0</v>
      </c>
      <c r="L92" s="197">
        <f>[1]!BasilRadata10[[#This Row],[2A. Barnehagens eier(Private eiere må fylle ut pkt.C):]]</f>
        <v>0</v>
      </c>
      <c r="M92" s="45">
        <f>[1]!BasilRadata10[[#This Row],[8E. Oppgi antall årsverk barnehagen har pensjonsforpliktelser for:]]</f>
        <v>0</v>
      </c>
      <c r="N92" s="11">
        <f>[1]!BasilRadata10[[#This Row],[HEQ
0-2]]</f>
        <v>0</v>
      </c>
      <c r="O92" s="11">
        <f>[1]!BasilRadata10[[#This Row],[HEQ
3-6]]</f>
        <v>0</v>
      </c>
    </row>
    <row r="93" spans="1:15" x14ac:dyDescent="0.25">
      <c r="A93" s="196">
        <f>[1]!BasilRadata10[[#This Row],[År]]</f>
        <v>0</v>
      </c>
      <c r="B93" s="197">
        <f>[1]!BasilRadata10[[#This Row],[1A. Kommunenr:]]</f>
        <v>0</v>
      </c>
      <c r="C93" s="196">
        <f>[1]!BasilRadata10[[#This Row],[1A. Kommune:]]</f>
        <v>0</v>
      </c>
      <c r="D93" s="196">
        <f>[1]!BasilRadata10[[#This Row],[1A. Bydelsnummer:]]</f>
        <v>0</v>
      </c>
      <c r="E93" s="196">
        <f>[1]!BasilRadata10[[#This Row],[1A. Bydelsnavn:]]</f>
        <v>0</v>
      </c>
      <c r="F93" s="196">
        <f>[1]!BasilRadata10[[#This Row],[1A. Fylkesnummer:]]</f>
        <v>0</v>
      </c>
      <c r="G93" s="196">
        <f>[1]!BasilRadata10[[#This Row],[1A. Fylkesnavn:]]</f>
        <v>0</v>
      </c>
      <c r="H93" s="197">
        <f>[1]!BasilRadata10[[#This Row],[1B. Barnehage:]]</f>
        <v>0</v>
      </c>
      <c r="I93" s="197">
        <f>[1]!BasilRadata10[[#This Row],[1B. Organisasjonsnummer:]]</f>
        <v>0</v>
      </c>
      <c r="J93" s="197">
        <f>[1]!BasilRadata10[[#This Row],[1C. Etablert drift(årstall):]]</f>
        <v>0</v>
      </c>
      <c r="K93" s="196">
        <f>[1]!BasilRadata10[[#This Row],[1D. Barnehagetype:]]</f>
        <v>0</v>
      </c>
      <c r="L93" s="197">
        <f>[1]!BasilRadata10[[#This Row],[2A. Barnehagens eier(Private eiere må fylle ut pkt.C):]]</f>
        <v>0</v>
      </c>
      <c r="M93" s="45">
        <f>[1]!BasilRadata10[[#This Row],[8E. Oppgi antall årsverk barnehagen har pensjonsforpliktelser for:]]</f>
        <v>0</v>
      </c>
      <c r="N93" s="11">
        <f>[1]!BasilRadata10[[#This Row],[HEQ
0-2]]</f>
        <v>0</v>
      </c>
      <c r="O93" s="11">
        <f>[1]!BasilRadata10[[#This Row],[HEQ
3-6]]</f>
        <v>0</v>
      </c>
    </row>
    <row r="94" spans="1:15" x14ac:dyDescent="0.25">
      <c r="A94" s="196">
        <f>[1]!BasilRadata10[[#This Row],[År]]</f>
        <v>0</v>
      </c>
      <c r="B94" s="197">
        <f>[1]!BasilRadata10[[#This Row],[1A. Kommunenr:]]</f>
        <v>0</v>
      </c>
      <c r="C94" s="196">
        <f>[1]!BasilRadata10[[#This Row],[1A. Kommune:]]</f>
        <v>0</v>
      </c>
      <c r="D94" s="196">
        <f>[1]!BasilRadata10[[#This Row],[1A. Bydelsnummer:]]</f>
        <v>0</v>
      </c>
      <c r="E94" s="196">
        <f>[1]!BasilRadata10[[#This Row],[1A. Bydelsnavn:]]</f>
        <v>0</v>
      </c>
      <c r="F94" s="196">
        <f>[1]!BasilRadata10[[#This Row],[1A. Fylkesnummer:]]</f>
        <v>0</v>
      </c>
      <c r="G94" s="196">
        <f>[1]!BasilRadata10[[#This Row],[1A. Fylkesnavn:]]</f>
        <v>0</v>
      </c>
      <c r="H94" s="197">
        <f>[1]!BasilRadata10[[#This Row],[1B. Barnehage:]]</f>
        <v>0</v>
      </c>
      <c r="I94" s="197">
        <f>[1]!BasilRadata10[[#This Row],[1B. Organisasjonsnummer:]]</f>
        <v>0</v>
      </c>
      <c r="J94" s="197">
        <f>[1]!BasilRadata10[[#This Row],[1C. Etablert drift(årstall):]]</f>
        <v>0</v>
      </c>
      <c r="K94" s="196">
        <f>[1]!BasilRadata10[[#This Row],[1D. Barnehagetype:]]</f>
        <v>0</v>
      </c>
      <c r="L94" s="197">
        <f>[1]!BasilRadata10[[#This Row],[2A. Barnehagens eier(Private eiere må fylle ut pkt.C):]]</f>
        <v>0</v>
      </c>
      <c r="M94" s="45">
        <f>[1]!BasilRadata10[[#This Row],[8E. Oppgi antall årsverk barnehagen har pensjonsforpliktelser for:]]</f>
        <v>0</v>
      </c>
      <c r="N94" s="11">
        <f>[1]!BasilRadata10[[#This Row],[HEQ
0-2]]</f>
        <v>0</v>
      </c>
      <c r="O94" s="11">
        <f>[1]!BasilRadata10[[#This Row],[HEQ
3-6]]</f>
        <v>0</v>
      </c>
    </row>
    <row r="95" spans="1:15" x14ac:dyDescent="0.25">
      <c r="A95" s="196">
        <f>[1]!BasilRadata10[[#This Row],[År]]</f>
        <v>0</v>
      </c>
      <c r="B95" s="197">
        <f>[1]!BasilRadata10[[#This Row],[1A. Kommunenr:]]</f>
        <v>0</v>
      </c>
      <c r="C95" s="196">
        <f>[1]!BasilRadata10[[#This Row],[1A. Kommune:]]</f>
        <v>0</v>
      </c>
      <c r="D95" s="196">
        <f>[1]!BasilRadata10[[#This Row],[1A. Bydelsnummer:]]</f>
        <v>0</v>
      </c>
      <c r="E95" s="196">
        <f>[1]!BasilRadata10[[#This Row],[1A. Bydelsnavn:]]</f>
        <v>0</v>
      </c>
      <c r="F95" s="196">
        <f>[1]!BasilRadata10[[#This Row],[1A. Fylkesnummer:]]</f>
        <v>0</v>
      </c>
      <c r="G95" s="196">
        <f>[1]!BasilRadata10[[#This Row],[1A. Fylkesnavn:]]</f>
        <v>0</v>
      </c>
      <c r="H95" s="197">
        <f>[1]!BasilRadata10[[#This Row],[1B. Barnehage:]]</f>
        <v>0</v>
      </c>
      <c r="I95" s="197">
        <f>[1]!BasilRadata10[[#This Row],[1B. Organisasjonsnummer:]]</f>
        <v>0</v>
      </c>
      <c r="J95" s="197">
        <f>[1]!BasilRadata10[[#This Row],[1C. Etablert drift(årstall):]]</f>
        <v>0</v>
      </c>
      <c r="K95" s="196">
        <f>[1]!BasilRadata10[[#This Row],[1D. Barnehagetype:]]</f>
        <v>0</v>
      </c>
      <c r="L95" s="197">
        <f>[1]!BasilRadata10[[#This Row],[2A. Barnehagens eier(Private eiere må fylle ut pkt.C):]]</f>
        <v>0</v>
      </c>
      <c r="M95" s="45">
        <f>[1]!BasilRadata10[[#This Row],[8E. Oppgi antall årsverk barnehagen har pensjonsforpliktelser for:]]</f>
        <v>0</v>
      </c>
      <c r="N95" s="11">
        <f>[1]!BasilRadata10[[#This Row],[HEQ
0-2]]</f>
        <v>0</v>
      </c>
      <c r="O95" s="11">
        <f>[1]!BasilRadata10[[#This Row],[HEQ
3-6]]</f>
        <v>0</v>
      </c>
    </row>
    <row r="96" spans="1:15" x14ac:dyDescent="0.25">
      <c r="A96" s="196">
        <f>[1]!BasilRadata10[[#This Row],[År]]</f>
        <v>0</v>
      </c>
      <c r="B96" s="197">
        <f>[1]!BasilRadata10[[#This Row],[1A. Kommunenr:]]</f>
        <v>0</v>
      </c>
      <c r="C96" s="196">
        <f>[1]!BasilRadata10[[#This Row],[1A. Kommune:]]</f>
        <v>0</v>
      </c>
      <c r="D96" s="196">
        <f>[1]!BasilRadata10[[#This Row],[1A. Bydelsnummer:]]</f>
        <v>0</v>
      </c>
      <c r="E96" s="196">
        <f>[1]!BasilRadata10[[#This Row],[1A. Bydelsnavn:]]</f>
        <v>0</v>
      </c>
      <c r="F96" s="196">
        <f>[1]!BasilRadata10[[#This Row],[1A. Fylkesnummer:]]</f>
        <v>0</v>
      </c>
      <c r="G96" s="196">
        <f>[1]!BasilRadata10[[#This Row],[1A. Fylkesnavn:]]</f>
        <v>0</v>
      </c>
      <c r="H96" s="197">
        <f>[1]!BasilRadata10[[#This Row],[1B. Barnehage:]]</f>
        <v>0</v>
      </c>
      <c r="I96" s="197">
        <f>[1]!BasilRadata10[[#This Row],[1B. Organisasjonsnummer:]]</f>
        <v>0</v>
      </c>
      <c r="J96" s="197">
        <f>[1]!BasilRadata10[[#This Row],[1C. Etablert drift(årstall):]]</f>
        <v>0</v>
      </c>
      <c r="K96" s="196">
        <f>[1]!BasilRadata10[[#This Row],[1D. Barnehagetype:]]</f>
        <v>0</v>
      </c>
      <c r="L96" s="197">
        <f>[1]!BasilRadata10[[#This Row],[2A. Barnehagens eier(Private eiere må fylle ut pkt.C):]]</f>
        <v>0</v>
      </c>
      <c r="M96" s="45">
        <f>[1]!BasilRadata10[[#This Row],[8E. Oppgi antall årsverk barnehagen har pensjonsforpliktelser for:]]</f>
        <v>0</v>
      </c>
      <c r="N96" s="11">
        <f>[1]!BasilRadata10[[#This Row],[HEQ
0-2]]</f>
        <v>0</v>
      </c>
      <c r="O96" s="11">
        <f>[1]!BasilRadata10[[#This Row],[HEQ
3-6]]</f>
        <v>0</v>
      </c>
    </row>
    <row r="97" spans="1:15" x14ac:dyDescent="0.25">
      <c r="A97" s="196">
        <f>[1]!BasilRadata10[[#This Row],[År]]</f>
        <v>0</v>
      </c>
      <c r="B97" s="197">
        <f>[1]!BasilRadata10[[#This Row],[1A. Kommunenr:]]</f>
        <v>0</v>
      </c>
      <c r="C97" s="196">
        <f>[1]!BasilRadata10[[#This Row],[1A. Kommune:]]</f>
        <v>0</v>
      </c>
      <c r="D97" s="196">
        <f>[1]!BasilRadata10[[#This Row],[1A. Bydelsnummer:]]</f>
        <v>0</v>
      </c>
      <c r="E97" s="196">
        <f>[1]!BasilRadata10[[#This Row],[1A. Bydelsnavn:]]</f>
        <v>0</v>
      </c>
      <c r="F97" s="196">
        <f>[1]!BasilRadata10[[#This Row],[1A. Fylkesnummer:]]</f>
        <v>0</v>
      </c>
      <c r="G97" s="196">
        <f>[1]!BasilRadata10[[#This Row],[1A. Fylkesnavn:]]</f>
        <v>0</v>
      </c>
      <c r="H97" s="197">
        <f>[1]!BasilRadata10[[#This Row],[1B. Barnehage:]]</f>
        <v>0</v>
      </c>
      <c r="I97" s="197">
        <f>[1]!BasilRadata10[[#This Row],[1B. Organisasjonsnummer:]]</f>
        <v>0</v>
      </c>
      <c r="J97" s="197">
        <f>[1]!BasilRadata10[[#This Row],[1C. Etablert drift(årstall):]]</f>
        <v>0</v>
      </c>
      <c r="K97" s="196">
        <f>[1]!BasilRadata10[[#This Row],[1D. Barnehagetype:]]</f>
        <v>0</v>
      </c>
      <c r="L97" s="197">
        <f>[1]!BasilRadata10[[#This Row],[2A. Barnehagens eier(Private eiere må fylle ut pkt.C):]]</f>
        <v>0</v>
      </c>
      <c r="M97" s="45">
        <f>[1]!BasilRadata10[[#This Row],[8E. Oppgi antall årsverk barnehagen har pensjonsforpliktelser for:]]</f>
        <v>0</v>
      </c>
      <c r="N97" s="11">
        <f>[1]!BasilRadata10[[#This Row],[HEQ
0-2]]</f>
        <v>0</v>
      </c>
      <c r="O97" s="11">
        <f>[1]!BasilRadata10[[#This Row],[HEQ
3-6]]</f>
        <v>0</v>
      </c>
    </row>
    <row r="98" spans="1:15" x14ac:dyDescent="0.25">
      <c r="A98" s="196">
        <f>[1]!BasilRadata10[[#This Row],[År]]</f>
        <v>0</v>
      </c>
      <c r="B98" s="197">
        <f>[1]!BasilRadata10[[#This Row],[1A. Kommunenr:]]</f>
        <v>0</v>
      </c>
      <c r="C98" s="196">
        <f>[1]!BasilRadata10[[#This Row],[1A. Kommune:]]</f>
        <v>0</v>
      </c>
      <c r="D98" s="196">
        <f>[1]!BasilRadata10[[#This Row],[1A. Bydelsnummer:]]</f>
        <v>0</v>
      </c>
      <c r="E98" s="196">
        <f>[1]!BasilRadata10[[#This Row],[1A. Bydelsnavn:]]</f>
        <v>0</v>
      </c>
      <c r="F98" s="196">
        <f>[1]!BasilRadata10[[#This Row],[1A. Fylkesnummer:]]</f>
        <v>0</v>
      </c>
      <c r="G98" s="196">
        <f>[1]!BasilRadata10[[#This Row],[1A. Fylkesnavn:]]</f>
        <v>0</v>
      </c>
      <c r="H98" s="197">
        <f>[1]!BasilRadata10[[#This Row],[1B. Barnehage:]]</f>
        <v>0</v>
      </c>
      <c r="I98" s="197">
        <f>[1]!BasilRadata10[[#This Row],[1B. Organisasjonsnummer:]]</f>
        <v>0</v>
      </c>
      <c r="J98" s="197">
        <f>[1]!BasilRadata10[[#This Row],[1C. Etablert drift(årstall):]]</f>
        <v>0</v>
      </c>
      <c r="K98" s="196">
        <f>[1]!BasilRadata10[[#This Row],[1D. Barnehagetype:]]</f>
        <v>0</v>
      </c>
      <c r="L98" s="197">
        <f>[1]!BasilRadata10[[#This Row],[2A. Barnehagens eier(Private eiere må fylle ut pkt.C):]]</f>
        <v>0</v>
      </c>
      <c r="M98" s="45">
        <f>[1]!BasilRadata10[[#This Row],[8E. Oppgi antall årsverk barnehagen har pensjonsforpliktelser for:]]</f>
        <v>0</v>
      </c>
      <c r="N98" s="11">
        <f>[1]!BasilRadata10[[#This Row],[HEQ
0-2]]</f>
        <v>0</v>
      </c>
      <c r="O98" s="11">
        <f>[1]!BasilRadata10[[#This Row],[HEQ
3-6]]</f>
        <v>0</v>
      </c>
    </row>
    <row r="99" spans="1:15" x14ac:dyDescent="0.25">
      <c r="A99" s="196">
        <f>[1]!BasilRadata10[[#This Row],[År]]</f>
        <v>0</v>
      </c>
      <c r="B99" s="197">
        <f>[1]!BasilRadata10[[#This Row],[1A. Kommunenr:]]</f>
        <v>0</v>
      </c>
      <c r="C99" s="196">
        <f>[1]!BasilRadata10[[#This Row],[1A. Kommune:]]</f>
        <v>0</v>
      </c>
      <c r="D99" s="196">
        <f>[1]!BasilRadata10[[#This Row],[1A. Bydelsnummer:]]</f>
        <v>0</v>
      </c>
      <c r="E99" s="196">
        <f>[1]!BasilRadata10[[#This Row],[1A. Bydelsnavn:]]</f>
        <v>0</v>
      </c>
      <c r="F99" s="196">
        <f>[1]!BasilRadata10[[#This Row],[1A. Fylkesnummer:]]</f>
        <v>0</v>
      </c>
      <c r="G99" s="196">
        <f>[1]!BasilRadata10[[#This Row],[1A. Fylkesnavn:]]</f>
        <v>0</v>
      </c>
      <c r="H99" s="197">
        <f>[1]!BasilRadata10[[#This Row],[1B. Barnehage:]]</f>
        <v>0</v>
      </c>
      <c r="I99" s="197">
        <f>[1]!BasilRadata10[[#This Row],[1B. Organisasjonsnummer:]]</f>
        <v>0</v>
      </c>
      <c r="J99" s="197">
        <f>[1]!BasilRadata10[[#This Row],[1C. Etablert drift(årstall):]]</f>
        <v>0</v>
      </c>
      <c r="K99" s="196">
        <f>[1]!BasilRadata10[[#This Row],[1D. Barnehagetype:]]</f>
        <v>0</v>
      </c>
      <c r="L99" s="197">
        <f>[1]!BasilRadata10[[#This Row],[2A. Barnehagens eier(Private eiere må fylle ut pkt.C):]]</f>
        <v>0</v>
      </c>
      <c r="M99" s="45">
        <f>[1]!BasilRadata10[[#This Row],[8E. Oppgi antall årsverk barnehagen har pensjonsforpliktelser for:]]</f>
        <v>0</v>
      </c>
      <c r="N99" s="11">
        <f>[1]!BasilRadata10[[#This Row],[HEQ
0-2]]</f>
        <v>0</v>
      </c>
      <c r="O99" s="11">
        <f>[1]!BasilRadata10[[#This Row],[HEQ
3-6]]</f>
        <v>0</v>
      </c>
    </row>
    <row r="100" spans="1:15" x14ac:dyDescent="0.25">
      <c r="A100" s="196">
        <f>[1]!BasilRadata10[[#This Row],[År]]</f>
        <v>0</v>
      </c>
      <c r="B100" s="197">
        <f>[1]!BasilRadata10[[#This Row],[1A. Kommunenr:]]</f>
        <v>0</v>
      </c>
      <c r="C100" s="196">
        <f>[1]!BasilRadata10[[#This Row],[1A. Kommune:]]</f>
        <v>0</v>
      </c>
      <c r="D100" s="196">
        <f>[1]!BasilRadata10[[#This Row],[1A. Bydelsnummer:]]</f>
        <v>0</v>
      </c>
      <c r="E100" s="196">
        <f>[1]!BasilRadata10[[#This Row],[1A. Bydelsnavn:]]</f>
        <v>0</v>
      </c>
      <c r="F100" s="196">
        <f>[1]!BasilRadata10[[#This Row],[1A. Fylkesnummer:]]</f>
        <v>0</v>
      </c>
      <c r="G100" s="196">
        <f>[1]!BasilRadata10[[#This Row],[1A. Fylkesnavn:]]</f>
        <v>0</v>
      </c>
      <c r="H100" s="197">
        <f>[1]!BasilRadata10[[#This Row],[1B. Barnehage:]]</f>
        <v>0</v>
      </c>
      <c r="I100" s="197">
        <f>[1]!BasilRadata10[[#This Row],[1B. Organisasjonsnummer:]]</f>
        <v>0</v>
      </c>
      <c r="J100" s="197">
        <f>[1]!BasilRadata10[[#This Row],[1C. Etablert drift(årstall):]]</f>
        <v>0</v>
      </c>
      <c r="K100" s="196">
        <f>[1]!BasilRadata10[[#This Row],[1D. Barnehagetype:]]</f>
        <v>0</v>
      </c>
      <c r="L100" s="197">
        <f>[1]!BasilRadata10[[#This Row],[2A. Barnehagens eier(Private eiere må fylle ut pkt.C):]]</f>
        <v>0</v>
      </c>
      <c r="M100" s="45">
        <f>[1]!BasilRadata10[[#This Row],[8E. Oppgi antall årsverk barnehagen har pensjonsforpliktelser for:]]</f>
        <v>0</v>
      </c>
      <c r="N100" s="11">
        <f>[1]!BasilRadata10[[#This Row],[HEQ
0-2]]</f>
        <v>0</v>
      </c>
      <c r="O100" s="11">
        <f>[1]!BasilRadata10[[#This Row],[HEQ
3-6]]</f>
        <v>0</v>
      </c>
    </row>
    <row r="101" spans="1:15" x14ac:dyDescent="0.25">
      <c r="A101" s="196">
        <f>[1]!BasilRadata10[[#This Row],[År]]</f>
        <v>0</v>
      </c>
      <c r="B101" s="197">
        <f>[1]!BasilRadata10[[#This Row],[1A. Kommunenr:]]</f>
        <v>0</v>
      </c>
      <c r="C101" s="196">
        <f>[1]!BasilRadata10[[#This Row],[1A. Kommune:]]</f>
        <v>0</v>
      </c>
      <c r="D101" s="196">
        <f>[1]!BasilRadata10[[#This Row],[1A. Bydelsnummer:]]</f>
        <v>0</v>
      </c>
      <c r="E101" s="196">
        <f>[1]!BasilRadata10[[#This Row],[1A. Bydelsnavn:]]</f>
        <v>0</v>
      </c>
      <c r="F101" s="196">
        <f>[1]!BasilRadata10[[#This Row],[1A. Fylkesnummer:]]</f>
        <v>0</v>
      </c>
      <c r="G101" s="196">
        <f>[1]!BasilRadata10[[#This Row],[1A. Fylkesnavn:]]</f>
        <v>0</v>
      </c>
      <c r="H101" s="197">
        <f>[1]!BasilRadata10[[#This Row],[1B. Barnehage:]]</f>
        <v>0</v>
      </c>
      <c r="I101" s="197">
        <f>[1]!BasilRadata10[[#This Row],[1B. Organisasjonsnummer:]]</f>
        <v>0</v>
      </c>
      <c r="J101" s="197">
        <f>[1]!BasilRadata10[[#This Row],[1C. Etablert drift(årstall):]]</f>
        <v>0</v>
      </c>
      <c r="K101" s="196">
        <f>[1]!BasilRadata10[[#This Row],[1D. Barnehagetype:]]</f>
        <v>0</v>
      </c>
      <c r="L101" s="197">
        <f>[1]!BasilRadata10[[#This Row],[2A. Barnehagens eier(Private eiere må fylle ut pkt.C):]]</f>
        <v>0</v>
      </c>
      <c r="M101" s="45">
        <f>[1]!BasilRadata10[[#This Row],[8E. Oppgi antall årsverk barnehagen har pensjonsforpliktelser for:]]</f>
        <v>0</v>
      </c>
      <c r="N101" s="11">
        <f>[1]!BasilRadata10[[#This Row],[HEQ
0-2]]</f>
        <v>0</v>
      </c>
      <c r="O101" s="11">
        <f>[1]!BasilRadata10[[#This Row],[HEQ
3-6]]</f>
        <v>0</v>
      </c>
    </row>
    <row r="102" spans="1:15" x14ac:dyDescent="0.25">
      <c r="A102" s="196">
        <f>[1]!BasilRadata10[[#This Row],[År]]</f>
        <v>0</v>
      </c>
      <c r="B102" s="197">
        <f>[1]!BasilRadata10[[#This Row],[1A. Kommunenr:]]</f>
        <v>0</v>
      </c>
      <c r="C102" s="196">
        <f>[1]!BasilRadata10[[#This Row],[1A. Kommune:]]</f>
        <v>0</v>
      </c>
      <c r="D102" s="196">
        <f>[1]!BasilRadata10[[#This Row],[1A. Bydelsnummer:]]</f>
        <v>0</v>
      </c>
      <c r="E102" s="196">
        <f>[1]!BasilRadata10[[#This Row],[1A. Bydelsnavn:]]</f>
        <v>0</v>
      </c>
      <c r="F102" s="196">
        <f>[1]!BasilRadata10[[#This Row],[1A. Fylkesnummer:]]</f>
        <v>0</v>
      </c>
      <c r="G102" s="196">
        <f>[1]!BasilRadata10[[#This Row],[1A. Fylkesnavn:]]</f>
        <v>0</v>
      </c>
      <c r="H102" s="197">
        <f>[1]!BasilRadata10[[#This Row],[1B. Barnehage:]]</f>
        <v>0</v>
      </c>
      <c r="I102" s="197">
        <f>[1]!BasilRadata10[[#This Row],[1B. Organisasjonsnummer:]]</f>
        <v>0</v>
      </c>
      <c r="J102" s="197">
        <f>[1]!BasilRadata10[[#This Row],[1C. Etablert drift(årstall):]]</f>
        <v>0</v>
      </c>
      <c r="K102" s="196">
        <f>[1]!BasilRadata10[[#This Row],[1D. Barnehagetype:]]</f>
        <v>0</v>
      </c>
      <c r="L102" s="197">
        <f>[1]!BasilRadata10[[#This Row],[2A. Barnehagens eier(Private eiere må fylle ut pkt.C):]]</f>
        <v>0</v>
      </c>
      <c r="M102" s="45">
        <f>[1]!BasilRadata10[[#This Row],[8E. Oppgi antall årsverk barnehagen har pensjonsforpliktelser for:]]</f>
        <v>0</v>
      </c>
      <c r="N102" s="11">
        <f>[1]!BasilRadata10[[#This Row],[HEQ
0-2]]</f>
        <v>0</v>
      </c>
      <c r="O102" s="11">
        <f>[1]!BasilRadata10[[#This Row],[HEQ
3-6]]</f>
        <v>0</v>
      </c>
    </row>
    <row r="103" spans="1:15" x14ac:dyDescent="0.25">
      <c r="A103" s="196">
        <f>[1]!BasilRadata10[[#This Row],[År]]</f>
        <v>0</v>
      </c>
      <c r="B103" s="197">
        <f>[1]!BasilRadata10[[#This Row],[1A. Kommunenr:]]</f>
        <v>0</v>
      </c>
      <c r="C103" s="196">
        <f>[1]!BasilRadata10[[#This Row],[1A. Kommune:]]</f>
        <v>0</v>
      </c>
      <c r="D103" s="196">
        <f>[1]!BasilRadata10[[#This Row],[1A. Bydelsnummer:]]</f>
        <v>0</v>
      </c>
      <c r="E103" s="196">
        <f>[1]!BasilRadata10[[#This Row],[1A. Bydelsnavn:]]</f>
        <v>0</v>
      </c>
      <c r="F103" s="196">
        <f>[1]!BasilRadata10[[#This Row],[1A. Fylkesnummer:]]</f>
        <v>0</v>
      </c>
      <c r="G103" s="196">
        <f>[1]!BasilRadata10[[#This Row],[1A. Fylkesnavn:]]</f>
        <v>0</v>
      </c>
      <c r="H103" s="197">
        <f>[1]!BasilRadata10[[#This Row],[1B. Barnehage:]]</f>
        <v>0</v>
      </c>
      <c r="I103" s="197">
        <f>[1]!BasilRadata10[[#This Row],[1B. Organisasjonsnummer:]]</f>
        <v>0</v>
      </c>
      <c r="J103" s="197">
        <f>[1]!BasilRadata10[[#This Row],[1C. Etablert drift(årstall):]]</f>
        <v>0</v>
      </c>
      <c r="K103" s="196">
        <f>[1]!BasilRadata10[[#This Row],[1D. Barnehagetype:]]</f>
        <v>0</v>
      </c>
      <c r="L103" s="197">
        <f>[1]!BasilRadata10[[#This Row],[2A. Barnehagens eier(Private eiere må fylle ut pkt.C):]]</f>
        <v>0</v>
      </c>
      <c r="M103" s="45">
        <f>[1]!BasilRadata10[[#This Row],[8E. Oppgi antall årsverk barnehagen har pensjonsforpliktelser for:]]</f>
        <v>0</v>
      </c>
      <c r="N103" s="11">
        <f>[1]!BasilRadata10[[#This Row],[HEQ
0-2]]</f>
        <v>0</v>
      </c>
      <c r="O103" s="11">
        <f>[1]!BasilRadata10[[#This Row],[HEQ
3-6]]</f>
        <v>0</v>
      </c>
    </row>
    <row r="104" spans="1:15" x14ac:dyDescent="0.25">
      <c r="A104" s="196">
        <f>[1]!BasilRadata10[[#This Row],[År]]</f>
        <v>0</v>
      </c>
      <c r="B104" s="197">
        <f>[1]!BasilRadata10[[#This Row],[1A. Kommunenr:]]</f>
        <v>0</v>
      </c>
      <c r="C104" s="196">
        <f>[1]!BasilRadata10[[#This Row],[1A. Kommune:]]</f>
        <v>0</v>
      </c>
      <c r="D104" s="196">
        <f>[1]!BasilRadata10[[#This Row],[1A. Bydelsnummer:]]</f>
        <v>0</v>
      </c>
      <c r="E104" s="196">
        <f>[1]!BasilRadata10[[#This Row],[1A. Bydelsnavn:]]</f>
        <v>0</v>
      </c>
      <c r="F104" s="196">
        <f>[1]!BasilRadata10[[#This Row],[1A. Fylkesnummer:]]</f>
        <v>0</v>
      </c>
      <c r="G104" s="196">
        <f>[1]!BasilRadata10[[#This Row],[1A. Fylkesnavn:]]</f>
        <v>0</v>
      </c>
      <c r="H104" s="197">
        <f>[1]!BasilRadata10[[#This Row],[1B. Barnehage:]]</f>
        <v>0</v>
      </c>
      <c r="I104" s="197">
        <f>[1]!BasilRadata10[[#This Row],[1B. Organisasjonsnummer:]]</f>
        <v>0</v>
      </c>
      <c r="J104" s="197">
        <f>[1]!BasilRadata10[[#This Row],[1C. Etablert drift(årstall):]]</f>
        <v>0</v>
      </c>
      <c r="K104" s="196">
        <f>[1]!BasilRadata10[[#This Row],[1D. Barnehagetype:]]</f>
        <v>0</v>
      </c>
      <c r="L104" s="197">
        <f>[1]!BasilRadata10[[#This Row],[2A. Barnehagens eier(Private eiere må fylle ut pkt.C):]]</f>
        <v>0</v>
      </c>
      <c r="M104" s="45">
        <f>[1]!BasilRadata10[[#This Row],[8E. Oppgi antall årsverk barnehagen har pensjonsforpliktelser for:]]</f>
        <v>0</v>
      </c>
      <c r="N104" s="11">
        <f>[1]!BasilRadata10[[#This Row],[HEQ
0-2]]</f>
        <v>0</v>
      </c>
      <c r="O104" s="11">
        <f>[1]!BasilRadata10[[#This Row],[HEQ
3-6]]</f>
        <v>0</v>
      </c>
    </row>
    <row r="105" spans="1:15" x14ac:dyDescent="0.25">
      <c r="A105" s="196">
        <f>[1]!BasilRadata10[[#This Row],[År]]</f>
        <v>0</v>
      </c>
      <c r="B105" s="197">
        <f>[1]!BasilRadata10[[#This Row],[1A. Kommunenr:]]</f>
        <v>0</v>
      </c>
      <c r="C105" s="196">
        <f>[1]!BasilRadata10[[#This Row],[1A. Kommune:]]</f>
        <v>0</v>
      </c>
      <c r="D105" s="196">
        <f>[1]!BasilRadata10[[#This Row],[1A. Bydelsnummer:]]</f>
        <v>0</v>
      </c>
      <c r="E105" s="196">
        <f>[1]!BasilRadata10[[#This Row],[1A. Bydelsnavn:]]</f>
        <v>0</v>
      </c>
      <c r="F105" s="196">
        <f>[1]!BasilRadata10[[#This Row],[1A. Fylkesnummer:]]</f>
        <v>0</v>
      </c>
      <c r="G105" s="196">
        <f>[1]!BasilRadata10[[#This Row],[1A. Fylkesnavn:]]</f>
        <v>0</v>
      </c>
      <c r="H105" s="197">
        <f>[1]!BasilRadata10[[#This Row],[1B. Barnehage:]]</f>
        <v>0</v>
      </c>
      <c r="I105" s="197">
        <f>[1]!BasilRadata10[[#This Row],[1B. Organisasjonsnummer:]]</f>
        <v>0</v>
      </c>
      <c r="J105" s="197">
        <f>[1]!BasilRadata10[[#This Row],[1C. Etablert drift(årstall):]]</f>
        <v>0</v>
      </c>
      <c r="K105" s="196">
        <f>[1]!BasilRadata10[[#This Row],[1D. Barnehagetype:]]</f>
        <v>0</v>
      </c>
      <c r="L105" s="197">
        <f>[1]!BasilRadata10[[#This Row],[2A. Barnehagens eier(Private eiere må fylle ut pkt.C):]]</f>
        <v>0</v>
      </c>
      <c r="M105" s="45">
        <f>[1]!BasilRadata10[[#This Row],[8E. Oppgi antall årsverk barnehagen har pensjonsforpliktelser for:]]</f>
        <v>0</v>
      </c>
      <c r="N105" s="11">
        <f>[1]!BasilRadata10[[#This Row],[HEQ
0-2]]</f>
        <v>0</v>
      </c>
      <c r="O105" s="11">
        <f>[1]!BasilRadata10[[#This Row],[HEQ
3-6]]</f>
        <v>0</v>
      </c>
    </row>
    <row r="106" spans="1:15" x14ac:dyDescent="0.25">
      <c r="A106" s="196">
        <f>[1]!BasilRadata10[[#This Row],[År]]</f>
        <v>0</v>
      </c>
      <c r="B106" s="197">
        <f>[1]!BasilRadata10[[#This Row],[1A. Kommunenr:]]</f>
        <v>0</v>
      </c>
      <c r="C106" s="196">
        <f>[1]!BasilRadata10[[#This Row],[1A. Kommune:]]</f>
        <v>0</v>
      </c>
      <c r="D106" s="196">
        <f>[1]!BasilRadata10[[#This Row],[1A. Bydelsnummer:]]</f>
        <v>0</v>
      </c>
      <c r="E106" s="196">
        <f>[1]!BasilRadata10[[#This Row],[1A. Bydelsnavn:]]</f>
        <v>0</v>
      </c>
      <c r="F106" s="196">
        <f>[1]!BasilRadata10[[#This Row],[1A. Fylkesnummer:]]</f>
        <v>0</v>
      </c>
      <c r="G106" s="196">
        <f>[1]!BasilRadata10[[#This Row],[1A. Fylkesnavn:]]</f>
        <v>0</v>
      </c>
      <c r="H106" s="197">
        <f>[1]!BasilRadata10[[#This Row],[1B. Barnehage:]]</f>
        <v>0</v>
      </c>
      <c r="I106" s="197">
        <f>[1]!BasilRadata10[[#This Row],[1B. Organisasjonsnummer:]]</f>
        <v>0</v>
      </c>
      <c r="J106" s="197">
        <f>[1]!BasilRadata10[[#This Row],[1C. Etablert drift(årstall):]]</f>
        <v>0</v>
      </c>
      <c r="K106" s="196">
        <f>[1]!BasilRadata10[[#This Row],[1D. Barnehagetype:]]</f>
        <v>0</v>
      </c>
      <c r="L106" s="197">
        <f>[1]!BasilRadata10[[#This Row],[2A. Barnehagens eier(Private eiere må fylle ut pkt.C):]]</f>
        <v>0</v>
      </c>
      <c r="M106" s="45">
        <f>[1]!BasilRadata10[[#This Row],[8E. Oppgi antall årsverk barnehagen har pensjonsforpliktelser for:]]</f>
        <v>0</v>
      </c>
      <c r="N106" s="11">
        <f>[1]!BasilRadata10[[#This Row],[HEQ
0-2]]</f>
        <v>0</v>
      </c>
      <c r="O106" s="11">
        <f>[1]!BasilRadata10[[#This Row],[HEQ
3-6]]</f>
        <v>0</v>
      </c>
    </row>
    <row r="107" spans="1:15" x14ac:dyDescent="0.25">
      <c r="A107" s="196">
        <f>[1]!BasilRadata10[[#This Row],[År]]</f>
        <v>0</v>
      </c>
      <c r="B107" s="197">
        <f>[1]!BasilRadata10[[#This Row],[1A. Kommunenr:]]</f>
        <v>0</v>
      </c>
      <c r="C107" s="196">
        <f>[1]!BasilRadata10[[#This Row],[1A. Kommune:]]</f>
        <v>0</v>
      </c>
      <c r="D107" s="196">
        <f>[1]!BasilRadata10[[#This Row],[1A. Bydelsnummer:]]</f>
        <v>0</v>
      </c>
      <c r="E107" s="196">
        <f>[1]!BasilRadata10[[#This Row],[1A. Bydelsnavn:]]</f>
        <v>0</v>
      </c>
      <c r="F107" s="196">
        <f>[1]!BasilRadata10[[#This Row],[1A. Fylkesnummer:]]</f>
        <v>0</v>
      </c>
      <c r="G107" s="196">
        <f>[1]!BasilRadata10[[#This Row],[1A. Fylkesnavn:]]</f>
        <v>0</v>
      </c>
      <c r="H107" s="197">
        <f>[1]!BasilRadata10[[#This Row],[1B. Barnehage:]]</f>
        <v>0</v>
      </c>
      <c r="I107" s="197">
        <f>[1]!BasilRadata10[[#This Row],[1B. Organisasjonsnummer:]]</f>
        <v>0</v>
      </c>
      <c r="J107" s="197">
        <f>[1]!BasilRadata10[[#This Row],[1C. Etablert drift(årstall):]]</f>
        <v>0</v>
      </c>
      <c r="K107" s="196">
        <f>[1]!BasilRadata10[[#This Row],[1D. Barnehagetype:]]</f>
        <v>0</v>
      </c>
      <c r="L107" s="197">
        <f>[1]!BasilRadata10[[#This Row],[2A. Barnehagens eier(Private eiere må fylle ut pkt.C):]]</f>
        <v>0</v>
      </c>
      <c r="M107" s="45">
        <f>[1]!BasilRadata10[[#This Row],[8E. Oppgi antall årsverk barnehagen har pensjonsforpliktelser for:]]</f>
        <v>0</v>
      </c>
      <c r="N107" s="11">
        <f>[1]!BasilRadata10[[#This Row],[HEQ
0-2]]</f>
        <v>0</v>
      </c>
      <c r="O107" s="11">
        <f>[1]!BasilRadata10[[#This Row],[HEQ
3-6]]</f>
        <v>0</v>
      </c>
    </row>
    <row r="108" spans="1:15" x14ac:dyDescent="0.25">
      <c r="A108" s="196">
        <f>[1]!BasilRadata10[[#This Row],[År]]</f>
        <v>0</v>
      </c>
      <c r="B108" s="197">
        <f>[1]!BasilRadata10[[#This Row],[1A. Kommunenr:]]</f>
        <v>0</v>
      </c>
      <c r="C108" s="196">
        <f>[1]!BasilRadata10[[#This Row],[1A. Kommune:]]</f>
        <v>0</v>
      </c>
      <c r="D108" s="196">
        <f>[1]!BasilRadata10[[#This Row],[1A. Bydelsnummer:]]</f>
        <v>0</v>
      </c>
      <c r="E108" s="196">
        <f>[1]!BasilRadata10[[#This Row],[1A. Bydelsnavn:]]</f>
        <v>0</v>
      </c>
      <c r="F108" s="196">
        <f>[1]!BasilRadata10[[#This Row],[1A. Fylkesnummer:]]</f>
        <v>0</v>
      </c>
      <c r="G108" s="196">
        <f>[1]!BasilRadata10[[#This Row],[1A. Fylkesnavn:]]</f>
        <v>0</v>
      </c>
      <c r="H108" s="197">
        <f>[1]!BasilRadata10[[#This Row],[1B. Barnehage:]]</f>
        <v>0</v>
      </c>
      <c r="I108" s="197">
        <f>[1]!BasilRadata10[[#This Row],[1B. Organisasjonsnummer:]]</f>
        <v>0</v>
      </c>
      <c r="J108" s="197">
        <f>[1]!BasilRadata10[[#This Row],[1C. Etablert drift(årstall):]]</f>
        <v>0</v>
      </c>
      <c r="K108" s="196">
        <f>[1]!BasilRadata10[[#This Row],[1D. Barnehagetype:]]</f>
        <v>0</v>
      </c>
      <c r="L108" s="197">
        <f>[1]!BasilRadata10[[#This Row],[2A. Barnehagens eier(Private eiere må fylle ut pkt.C):]]</f>
        <v>0</v>
      </c>
      <c r="M108" s="45">
        <f>[1]!BasilRadata10[[#This Row],[8E. Oppgi antall årsverk barnehagen har pensjonsforpliktelser for:]]</f>
        <v>0</v>
      </c>
      <c r="N108" s="11">
        <f>[1]!BasilRadata10[[#This Row],[HEQ
0-2]]</f>
        <v>0</v>
      </c>
      <c r="O108" s="11">
        <f>[1]!BasilRadata10[[#This Row],[HEQ
3-6]]</f>
        <v>0</v>
      </c>
    </row>
    <row r="109" spans="1:15" x14ac:dyDescent="0.25">
      <c r="A109" s="196">
        <f>[1]!BasilRadata10[[#This Row],[År]]</f>
        <v>0</v>
      </c>
      <c r="B109" s="197">
        <f>[1]!BasilRadata10[[#This Row],[1A. Kommunenr:]]</f>
        <v>0</v>
      </c>
      <c r="C109" s="196">
        <f>[1]!BasilRadata10[[#This Row],[1A. Kommune:]]</f>
        <v>0</v>
      </c>
      <c r="D109" s="196">
        <f>[1]!BasilRadata10[[#This Row],[1A. Bydelsnummer:]]</f>
        <v>0</v>
      </c>
      <c r="E109" s="196">
        <f>[1]!BasilRadata10[[#This Row],[1A. Bydelsnavn:]]</f>
        <v>0</v>
      </c>
      <c r="F109" s="196">
        <f>[1]!BasilRadata10[[#This Row],[1A. Fylkesnummer:]]</f>
        <v>0</v>
      </c>
      <c r="G109" s="196">
        <f>[1]!BasilRadata10[[#This Row],[1A. Fylkesnavn:]]</f>
        <v>0</v>
      </c>
      <c r="H109" s="197">
        <f>[1]!BasilRadata10[[#This Row],[1B. Barnehage:]]</f>
        <v>0</v>
      </c>
      <c r="I109" s="197">
        <f>[1]!BasilRadata10[[#This Row],[1B. Organisasjonsnummer:]]</f>
        <v>0</v>
      </c>
      <c r="J109" s="197">
        <f>[1]!BasilRadata10[[#This Row],[1C. Etablert drift(årstall):]]</f>
        <v>0</v>
      </c>
      <c r="K109" s="196">
        <f>[1]!BasilRadata10[[#This Row],[1D. Barnehagetype:]]</f>
        <v>0</v>
      </c>
      <c r="L109" s="197">
        <f>[1]!BasilRadata10[[#This Row],[2A. Barnehagens eier(Private eiere må fylle ut pkt.C):]]</f>
        <v>0</v>
      </c>
      <c r="M109" s="45">
        <f>[1]!BasilRadata10[[#This Row],[8E. Oppgi antall årsverk barnehagen har pensjonsforpliktelser for:]]</f>
        <v>0</v>
      </c>
      <c r="N109" s="11">
        <f>[1]!BasilRadata10[[#This Row],[HEQ
0-2]]</f>
        <v>0</v>
      </c>
      <c r="O109" s="11">
        <f>[1]!BasilRadata10[[#This Row],[HEQ
3-6]]</f>
        <v>0</v>
      </c>
    </row>
    <row r="110" spans="1:15" x14ac:dyDescent="0.25">
      <c r="A110" s="196">
        <f>[1]!BasilRadata10[[#This Row],[År]]</f>
        <v>0</v>
      </c>
      <c r="B110" s="197">
        <f>[1]!BasilRadata10[[#This Row],[1A. Kommunenr:]]</f>
        <v>0</v>
      </c>
      <c r="C110" s="196">
        <f>[1]!BasilRadata10[[#This Row],[1A. Kommune:]]</f>
        <v>0</v>
      </c>
      <c r="D110" s="196">
        <f>[1]!BasilRadata10[[#This Row],[1A. Bydelsnummer:]]</f>
        <v>0</v>
      </c>
      <c r="E110" s="196">
        <f>[1]!BasilRadata10[[#This Row],[1A. Bydelsnavn:]]</f>
        <v>0</v>
      </c>
      <c r="F110" s="196">
        <f>[1]!BasilRadata10[[#This Row],[1A. Fylkesnummer:]]</f>
        <v>0</v>
      </c>
      <c r="G110" s="196">
        <f>[1]!BasilRadata10[[#This Row],[1A. Fylkesnavn:]]</f>
        <v>0</v>
      </c>
      <c r="H110" s="197">
        <f>[1]!BasilRadata10[[#This Row],[1B. Barnehage:]]</f>
        <v>0</v>
      </c>
      <c r="I110" s="197">
        <f>[1]!BasilRadata10[[#This Row],[1B. Organisasjonsnummer:]]</f>
        <v>0</v>
      </c>
      <c r="J110" s="197">
        <f>[1]!BasilRadata10[[#This Row],[1C. Etablert drift(årstall):]]</f>
        <v>0</v>
      </c>
      <c r="K110" s="196">
        <f>[1]!BasilRadata10[[#This Row],[1D. Barnehagetype:]]</f>
        <v>0</v>
      </c>
      <c r="L110" s="197">
        <f>[1]!BasilRadata10[[#This Row],[2A. Barnehagens eier(Private eiere må fylle ut pkt.C):]]</f>
        <v>0</v>
      </c>
      <c r="M110" s="45">
        <f>[1]!BasilRadata10[[#This Row],[8E. Oppgi antall årsverk barnehagen har pensjonsforpliktelser for:]]</f>
        <v>0</v>
      </c>
      <c r="N110" s="11">
        <f>[1]!BasilRadata10[[#This Row],[HEQ
0-2]]</f>
        <v>0</v>
      </c>
      <c r="O110" s="11">
        <f>[1]!BasilRadata10[[#This Row],[HEQ
3-6]]</f>
        <v>0</v>
      </c>
    </row>
    <row r="111" spans="1:15" x14ac:dyDescent="0.25">
      <c r="A111" s="196">
        <f>[1]!BasilRadata10[[#This Row],[År]]</f>
        <v>0</v>
      </c>
      <c r="B111" s="197">
        <f>[1]!BasilRadata10[[#This Row],[1A. Kommunenr:]]</f>
        <v>0</v>
      </c>
      <c r="C111" s="196">
        <f>[1]!BasilRadata10[[#This Row],[1A. Kommune:]]</f>
        <v>0</v>
      </c>
      <c r="D111" s="196">
        <f>[1]!BasilRadata10[[#This Row],[1A. Bydelsnummer:]]</f>
        <v>0</v>
      </c>
      <c r="E111" s="196">
        <f>[1]!BasilRadata10[[#This Row],[1A. Bydelsnavn:]]</f>
        <v>0</v>
      </c>
      <c r="F111" s="196">
        <f>[1]!BasilRadata10[[#This Row],[1A. Fylkesnummer:]]</f>
        <v>0</v>
      </c>
      <c r="G111" s="196">
        <f>[1]!BasilRadata10[[#This Row],[1A. Fylkesnavn:]]</f>
        <v>0</v>
      </c>
      <c r="H111" s="197">
        <f>[1]!BasilRadata10[[#This Row],[1B. Barnehage:]]</f>
        <v>0</v>
      </c>
      <c r="I111" s="197">
        <f>[1]!BasilRadata10[[#This Row],[1B. Organisasjonsnummer:]]</f>
        <v>0</v>
      </c>
      <c r="J111" s="197">
        <f>[1]!BasilRadata10[[#This Row],[1C. Etablert drift(årstall):]]</f>
        <v>0</v>
      </c>
      <c r="K111" s="196">
        <f>[1]!BasilRadata10[[#This Row],[1D. Barnehagetype:]]</f>
        <v>0</v>
      </c>
      <c r="L111" s="197">
        <f>[1]!BasilRadata10[[#This Row],[2A. Barnehagens eier(Private eiere må fylle ut pkt.C):]]</f>
        <v>0</v>
      </c>
      <c r="M111" s="45">
        <f>[1]!BasilRadata10[[#This Row],[8E. Oppgi antall årsverk barnehagen har pensjonsforpliktelser for:]]</f>
        <v>0</v>
      </c>
      <c r="N111" s="11">
        <f>[1]!BasilRadata10[[#This Row],[HEQ
0-2]]</f>
        <v>0</v>
      </c>
      <c r="O111" s="11">
        <f>[1]!BasilRadata10[[#This Row],[HEQ
3-6]]</f>
        <v>0</v>
      </c>
    </row>
    <row r="112" spans="1:15" x14ac:dyDescent="0.25">
      <c r="A112" s="196">
        <f>[1]!BasilRadata10[[#This Row],[År]]</f>
        <v>0</v>
      </c>
      <c r="B112" s="197">
        <f>[1]!BasilRadata10[[#This Row],[1A. Kommunenr:]]</f>
        <v>0</v>
      </c>
      <c r="C112" s="196">
        <f>[1]!BasilRadata10[[#This Row],[1A. Kommune:]]</f>
        <v>0</v>
      </c>
      <c r="D112" s="196">
        <f>[1]!BasilRadata10[[#This Row],[1A. Bydelsnummer:]]</f>
        <v>0</v>
      </c>
      <c r="E112" s="196">
        <f>[1]!BasilRadata10[[#This Row],[1A. Bydelsnavn:]]</f>
        <v>0</v>
      </c>
      <c r="F112" s="196">
        <f>[1]!BasilRadata10[[#This Row],[1A. Fylkesnummer:]]</f>
        <v>0</v>
      </c>
      <c r="G112" s="196">
        <f>[1]!BasilRadata10[[#This Row],[1A. Fylkesnavn:]]</f>
        <v>0</v>
      </c>
      <c r="H112" s="197">
        <f>[1]!BasilRadata10[[#This Row],[1B. Barnehage:]]</f>
        <v>0</v>
      </c>
      <c r="I112" s="197">
        <f>[1]!BasilRadata10[[#This Row],[1B. Organisasjonsnummer:]]</f>
        <v>0</v>
      </c>
      <c r="J112" s="197">
        <f>[1]!BasilRadata10[[#This Row],[1C. Etablert drift(årstall):]]</f>
        <v>0</v>
      </c>
      <c r="K112" s="196">
        <f>[1]!BasilRadata10[[#This Row],[1D. Barnehagetype:]]</f>
        <v>0</v>
      </c>
      <c r="L112" s="197">
        <f>[1]!BasilRadata10[[#This Row],[2A. Barnehagens eier(Private eiere må fylle ut pkt.C):]]</f>
        <v>0</v>
      </c>
      <c r="M112" s="45">
        <f>[1]!BasilRadata10[[#This Row],[8E. Oppgi antall årsverk barnehagen har pensjonsforpliktelser for:]]</f>
        <v>0</v>
      </c>
      <c r="N112" s="11">
        <f>[1]!BasilRadata10[[#This Row],[HEQ
0-2]]</f>
        <v>0</v>
      </c>
      <c r="O112" s="11">
        <f>[1]!BasilRadata10[[#This Row],[HEQ
3-6]]</f>
        <v>0</v>
      </c>
    </row>
    <row r="113" spans="1:15" x14ac:dyDescent="0.25">
      <c r="A113" s="196">
        <f>[1]!BasilRadata10[[#This Row],[År]]</f>
        <v>0</v>
      </c>
      <c r="B113" s="197">
        <f>[1]!BasilRadata10[[#This Row],[1A. Kommunenr:]]</f>
        <v>0</v>
      </c>
      <c r="C113" s="196">
        <f>[1]!BasilRadata10[[#This Row],[1A. Kommune:]]</f>
        <v>0</v>
      </c>
      <c r="D113" s="196">
        <f>[1]!BasilRadata10[[#This Row],[1A. Bydelsnummer:]]</f>
        <v>0</v>
      </c>
      <c r="E113" s="196">
        <f>[1]!BasilRadata10[[#This Row],[1A. Bydelsnavn:]]</f>
        <v>0</v>
      </c>
      <c r="F113" s="196">
        <f>[1]!BasilRadata10[[#This Row],[1A. Fylkesnummer:]]</f>
        <v>0</v>
      </c>
      <c r="G113" s="196">
        <f>[1]!BasilRadata10[[#This Row],[1A. Fylkesnavn:]]</f>
        <v>0</v>
      </c>
      <c r="H113" s="197">
        <f>[1]!BasilRadata10[[#This Row],[1B. Barnehage:]]</f>
        <v>0</v>
      </c>
      <c r="I113" s="197">
        <f>[1]!BasilRadata10[[#This Row],[1B. Organisasjonsnummer:]]</f>
        <v>0</v>
      </c>
      <c r="J113" s="197">
        <f>[1]!BasilRadata10[[#This Row],[1C. Etablert drift(årstall):]]</f>
        <v>0</v>
      </c>
      <c r="K113" s="196">
        <f>[1]!BasilRadata10[[#This Row],[1D. Barnehagetype:]]</f>
        <v>0</v>
      </c>
      <c r="L113" s="197">
        <f>[1]!BasilRadata10[[#This Row],[2A. Barnehagens eier(Private eiere må fylle ut pkt.C):]]</f>
        <v>0</v>
      </c>
      <c r="M113" s="45">
        <f>[1]!BasilRadata10[[#This Row],[8E. Oppgi antall årsverk barnehagen har pensjonsforpliktelser for:]]</f>
        <v>0</v>
      </c>
      <c r="N113" s="11">
        <f>[1]!BasilRadata10[[#This Row],[HEQ
0-2]]</f>
        <v>0</v>
      </c>
      <c r="O113" s="11">
        <f>[1]!BasilRadata10[[#This Row],[HEQ
3-6]]</f>
        <v>0</v>
      </c>
    </row>
    <row r="114" spans="1:15" x14ac:dyDescent="0.25">
      <c r="A114" s="196">
        <f>[1]!BasilRadata10[[#This Row],[År]]</f>
        <v>0</v>
      </c>
      <c r="B114" s="197">
        <f>[1]!BasilRadata10[[#This Row],[1A. Kommunenr:]]</f>
        <v>0</v>
      </c>
      <c r="C114" s="196">
        <f>[1]!BasilRadata10[[#This Row],[1A. Kommune:]]</f>
        <v>0</v>
      </c>
      <c r="D114" s="196">
        <f>[1]!BasilRadata10[[#This Row],[1A. Bydelsnummer:]]</f>
        <v>0</v>
      </c>
      <c r="E114" s="196">
        <f>[1]!BasilRadata10[[#This Row],[1A. Bydelsnavn:]]</f>
        <v>0</v>
      </c>
      <c r="F114" s="196">
        <f>[1]!BasilRadata10[[#This Row],[1A. Fylkesnummer:]]</f>
        <v>0</v>
      </c>
      <c r="G114" s="196">
        <f>[1]!BasilRadata10[[#This Row],[1A. Fylkesnavn:]]</f>
        <v>0</v>
      </c>
      <c r="H114" s="197">
        <f>[1]!BasilRadata10[[#This Row],[1B. Barnehage:]]</f>
        <v>0</v>
      </c>
      <c r="I114" s="197">
        <f>[1]!BasilRadata10[[#This Row],[1B. Organisasjonsnummer:]]</f>
        <v>0</v>
      </c>
      <c r="J114" s="197">
        <f>[1]!BasilRadata10[[#This Row],[1C. Etablert drift(årstall):]]</f>
        <v>0</v>
      </c>
      <c r="K114" s="196">
        <f>[1]!BasilRadata10[[#This Row],[1D. Barnehagetype:]]</f>
        <v>0</v>
      </c>
      <c r="L114" s="197">
        <f>[1]!BasilRadata10[[#This Row],[2A. Barnehagens eier(Private eiere må fylle ut pkt.C):]]</f>
        <v>0</v>
      </c>
      <c r="M114" s="45">
        <f>[1]!BasilRadata10[[#This Row],[8E. Oppgi antall årsverk barnehagen har pensjonsforpliktelser for:]]</f>
        <v>0</v>
      </c>
      <c r="N114" s="11">
        <f>[1]!BasilRadata10[[#This Row],[HEQ
0-2]]</f>
        <v>0</v>
      </c>
      <c r="O114" s="11">
        <f>[1]!BasilRadata10[[#This Row],[HEQ
3-6]]</f>
        <v>0</v>
      </c>
    </row>
    <row r="115" spans="1:15" x14ac:dyDescent="0.25">
      <c r="A115" s="196">
        <f>[1]!BasilRadata10[[#This Row],[År]]</f>
        <v>0</v>
      </c>
      <c r="B115" s="197">
        <f>[1]!BasilRadata10[[#This Row],[1A. Kommunenr:]]</f>
        <v>0</v>
      </c>
      <c r="C115" s="196">
        <f>[1]!BasilRadata10[[#This Row],[1A. Kommune:]]</f>
        <v>0</v>
      </c>
      <c r="D115" s="196">
        <f>[1]!BasilRadata10[[#This Row],[1A. Bydelsnummer:]]</f>
        <v>0</v>
      </c>
      <c r="E115" s="196">
        <f>[1]!BasilRadata10[[#This Row],[1A. Bydelsnavn:]]</f>
        <v>0</v>
      </c>
      <c r="F115" s="196">
        <f>[1]!BasilRadata10[[#This Row],[1A. Fylkesnummer:]]</f>
        <v>0</v>
      </c>
      <c r="G115" s="196">
        <f>[1]!BasilRadata10[[#This Row],[1A. Fylkesnavn:]]</f>
        <v>0</v>
      </c>
      <c r="H115" s="197">
        <f>[1]!BasilRadata10[[#This Row],[1B. Barnehage:]]</f>
        <v>0</v>
      </c>
      <c r="I115" s="197">
        <f>[1]!BasilRadata10[[#This Row],[1B. Organisasjonsnummer:]]</f>
        <v>0</v>
      </c>
      <c r="J115" s="197">
        <f>[1]!BasilRadata10[[#This Row],[1C. Etablert drift(årstall):]]</f>
        <v>0</v>
      </c>
      <c r="K115" s="196">
        <f>[1]!BasilRadata10[[#This Row],[1D. Barnehagetype:]]</f>
        <v>0</v>
      </c>
      <c r="L115" s="197">
        <f>[1]!BasilRadata10[[#This Row],[2A. Barnehagens eier(Private eiere må fylle ut pkt.C):]]</f>
        <v>0</v>
      </c>
      <c r="M115" s="45">
        <f>[1]!BasilRadata10[[#This Row],[8E. Oppgi antall årsverk barnehagen har pensjonsforpliktelser for:]]</f>
        <v>0</v>
      </c>
      <c r="N115" s="11">
        <f>[1]!BasilRadata10[[#This Row],[HEQ
0-2]]</f>
        <v>0</v>
      </c>
      <c r="O115" s="11">
        <f>[1]!BasilRadata10[[#This Row],[HEQ
3-6]]</f>
        <v>0</v>
      </c>
    </row>
    <row r="116" spans="1:15" x14ac:dyDescent="0.25">
      <c r="A116" s="196">
        <f>[1]!BasilRadata10[[#This Row],[År]]</f>
        <v>0</v>
      </c>
      <c r="B116" s="197">
        <f>[1]!BasilRadata10[[#This Row],[1A. Kommunenr:]]</f>
        <v>0</v>
      </c>
      <c r="C116" s="196">
        <f>[1]!BasilRadata10[[#This Row],[1A. Kommune:]]</f>
        <v>0</v>
      </c>
      <c r="D116" s="196">
        <f>[1]!BasilRadata10[[#This Row],[1A. Bydelsnummer:]]</f>
        <v>0</v>
      </c>
      <c r="E116" s="196">
        <f>[1]!BasilRadata10[[#This Row],[1A. Bydelsnavn:]]</f>
        <v>0</v>
      </c>
      <c r="F116" s="196">
        <f>[1]!BasilRadata10[[#This Row],[1A. Fylkesnummer:]]</f>
        <v>0</v>
      </c>
      <c r="G116" s="196">
        <f>[1]!BasilRadata10[[#This Row],[1A. Fylkesnavn:]]</f>
        <v>0</v>
      </c>
      <c r="H116" s="197">
        <f>[1]!BasilRadata10[[#This Row],[1B. Barnehage:]]</f>
        <v>0</v>
      </c>
      <c r="I116" s="197">
        <f>[1]!BasilRadata10[[#This Row],[1B. Organisasjonsnummer:]]</f>
        <v>0</v>
      </c>
      <c r="J116" s="197">
        <f>[1]!BasilRadata10[[#This Row],[1C. Etablert drift(årstall):]]</f>
        <v>0</v>
      </c>
      <c r="K116" s="196">
        <f>[1]!BasilRadata10[[#This Row],[1D. Barnehagetype:]]</f>
        <v>0</v>
      </c>
      <c r="L116" s="197">
        <f>[1]!BasilRadata10[[#This Row],[2A. Barnehagens eier(Private eiere må fylle ut pkt.C):]]</f>
        <v>0</v>
      </c>
      <c r="M116" s="45">
        <f>[1]!BasilRadata10[[#This Row],[8E. Oppgi antall årsverk barnehagen har pensjonsforpliktelser for:]]</f>
        <v>0</v>
      </c>
      <c r="N116" s="11">
        <f>[1]!BasilRadata10[[#This Row],[HEQ
0-2]]</f>
        <v>0</v>
      </c>
      <c r="O116" s="11">
        <f>[1]!BasilRadata10[[#This Row],[HEQ
3-6]]</f>
        <v>0</v>
      </c>
    </row>
    <row r="117" spans="1:15" x14ac:dyDescent="0.25">
      <c r="A117" s="196">
        <f>[1]!BasilRadata10[[#This Row],[År]]</f>
        <v>0</v>
      </c>
      <c r="B117" s="197">
        <f>[1]!BasilRadata10[[#This Row],[1A. Kommunenr:]]</f>
        <v>0</v>
      </c>
      <c r="C117" s="196">
        <f>[1]!BasilRadata10[[#This Row],[1A. Kommune:]]</f>
        <v>0</v>
      </c>
      <c r="D117" s="196">
        <f>[1]!BasilRadata10[[#This Row],[1A. Bydelsnummer:]]</f>
        <v>0</v>
      </c>
      <c r="E117" s="196">
        <f>[1]!BasilRadata10[[#This Row],[1A. Bydelsnavn:]]</f>
        <v>0</v>
      </c>
      <c r="F117" s="196">
        <f>[1]!BasilRadata10[[#This Row],[1A. Fylkesnummer:]]</f>
        <v>0</v>
      </c>
      <c r="G117" s="196">
        <f>[1]!BasilRadata10[[#This Row],[1A. Fylkesnavn:]]</f>
        <v>0</v>
      </c>
      <c r="H117" s="197">
        <f>[1]!BasilRadata10[[#This Row],[1B. Barnehage:]]</f>
        <v>0</v>
      </c>
      <c r="I117" s="197">
        <f>[1]!BasilRadata10[[#This Row],[1B. Organisasjonsnummer:]]</f>
        <v>0</v>
      </c>
      <c r="J117" s="197">
        <f>[1]!BasilRadata10[[#This Row],[1C. Etablert drift(årstall):]]</f>
        <v>0</v>
      </c>
      <c r="K117" s="196">
        <f>[1]!BasilRadata10[[#This Row],[1D. Barnehagetype:]]</f>
        <v>0</v>
      </c>
      <c r="L117" s="197">
        <f>[1]!BasilRadata10[[#This Row],[2A. Barnehagens eier(Private eiere må fylle ut pkt.C):]]</f>
        <v>0</v>
      </c>
      <c r="M117" s="45">
        <f>[1]!BasilRadata10[[#This Row],[8E. Oppgi antall årsverk barnehagen har pensjonsforpliktelser for:]]</f>
        <v>0</v>
      </c>
      <c r="N117" s="11">
        <f>[1]!BasilRadata10[[#This Row],[HEQ
0-2]]</f>
        <v>0</v>
      </c>
      <c r="O117" s="11">
        <f>[1]!BasilRadata10[[#This Row],[HEQ
3-6]]</f>
        <v>0</v>
      </c>
    </row>
    <row r="118" spans="1:15" x14ac:dyDescent="0.25">
      <c r="A118" s="196">
        <f>[1]!BasilRadata10[[#This Row],[År]]</f>
        <v>0</v>
      </c>
      <c r="B118" s="197">
        <f>[1]!BasilRadata10[[#This Row],[1A. Kommunenr:]]</f>
        <v>0</v>
      </c>
      <c r="C118" s="196">
        <f>[1]!BasilRadata10[[#This Row],[1A. Kommune:]]</f>
        <v>0</v>
      </c>
      <c r="D118" s="196">
        <f>[1]!BasilRadata10[[#This Row],[1A. Bydelsnummer:]]</f>
        <v>0</v>
      </c>
      <c r="E118" s="196">
        <f>[1]!BasilRadata10[[#This Row],[1A. Bydelsnavn:]]</f>
        <v>0</v>
      </c>
      <c r="F118" s="196">
        <f>[1]!BasilRadata10[[#This Row],[1A. Fylkesnummer:]]</f>
        <v>0</v>
      </c>
      <c r="G118" s="196">
        <f>[1]!BasilRadata10[[#This Row],[1A. Fylkesnavn:]]</f>
        <v>0</v>
      </c>
      <c r="H118" s="197">
        <f>[1]!BasilRadata10[[#This Row],[1B. Barnehage:]]</f>
        <v>0</v>
      </c>
      <c r="I118" s="197">
        <f>[1]!BasilRadata10[[#This Row],[1B. Organisasjonsnummer:]]</f>
        <v>0</v>
      </c>
      <c r="J118" s="197">
        <f>[1]!BasilRadata10[[#This Row],[1C. Etablert drift(årstall):]]</f>
        <v>0</v>
      </c>
      <c r="K118" s="196">
        <f>[1]!BasilRadata10[[#This Row],[1D. Barnehagetype:]]</f>
        <v>0</v>
      </c>
      <c r="L118" s="197">
        <f>[1]!BasilRadata10[[#This Row],[2A. Barnehagens eier(Private eiere må fylle ut pkt.C):]]</f>
        <v>0</v>
      </c>
      <c r="M118" s="45">
        <f>[1]!BasilRadata10[[#This Row],[8E. Oppgi antall årsverk barnehagen har pensjonsforpliktelser for:]]</f>
        <v>0</v>
      </c>
      <c r="N118" s="11">
        <f>[1]!BasilRadata10[[#This Row],[HEQ
0-2]]</f>
        <v>0</v>
      </c>
      <c r="O118" s="11">
        <f>[1]!BasilRadata10[[#This Row],[HEQ
3-6]]</f>
        <v>0</v>
      </c>
    </row>
    <row r="119" spans="1:15" x14ac:dyDescent="0.25">
      <c r="A119" s="196">
        <f>[1]!BasilRadata10[[#This Row],[År]]</f>
        <v>0</v>
      </c>
      <c r="B119" s="197">
        <f>[1]!BasilRadata10[[#This Row],[1A. Kommunenr:]]</f>
        <v>0</v>
      </c>
      <c r="C119" s="196">
        <f>[1]!BasilRadata10[[#This Row],[1A. Kommune:]]</f>
        <v>0</v>
      </c>
      <c r="D119" s="196">
        <f>[1]!BasilRadata10[[#This Row],[1A. Bydelsnummer:]]</f>
        <v>0</v>
      </c>
      <c r="E119" s="196">
        <f>[1]!BasilRadata10[[#This Row],[1A. Bydelsnavn:]]</f>
        <v>0</v>
      </c>
      <c r="F119" s="196">
        <f>[1]!BasilRadata10[[#This Row],[1A. Fylkesnummer:]]</f>
        <v>0</v>
      </c>
      <c r="G119" s="196">
        <f>[1]!BasilRadata10[[#This Row],[1A. Fylkesnavn:]]</f>
        <v>0</v>
      </c>
      <c r="H119" s="197">
        <f>[1]!BasilRadata10[[#This Row],[1B. Barnehage:]]</f>
        <v>0</v>
      </c>
      <c r="I119" s="197">
        <f>[1]!BasilRadata10[[#This Row],[1B. Organisasjonsnummer:]]</f>
        <v>0</v>
      </c>
      <c r="J119" s="197">
        <f>[1]!BasilRadata10[[#This Row],[1C. Etablert drift(årstall):]]</f>
        <v>0</v>
      </c>
      <c r="K119" s="196">
        <f>[1]!BasilRadata10[[#This Row],[1D. Barnehagetype:]]</f>
        <v>0</v>
      </c>
      <c r="L119" s="197">
        <f>[1]!BasilRadata10[[#This Row],[2A. Barnehagens eier(Private eiere må fylle ut pkt.C):]]</f>
        <v>0</v>
      </c>
      <c r="M119" s="45">
        <f>[1]!BasilRadata10[[#This Row],[8E. Oppgi antall årsverk barnehagen har pensjonsforpliktelser for:]]</f>
        <v>0</v>
      </c>
      <c r="N119" s="11">
        <f>[1]!BasilRadata10[[#This Row],[HEQ
0-2]]</f>
        <v>0</v>
      </c>
      <c r="O119" s="11">
        <f>[1]!BasilRadata10[[#This Row],[HEQ
3-6]]</f>
        <v>0</v>
      </c>
    </row>
    <row r="120" spans="1:15" x14ac:dyDescent="0.25">
      <c r="A120" s="196">
        <f>[1]!BasilRadata10[[#This Row],[År]]</f>
        <v>0</v>
      </c>
      <c r="B120" s="197">
        <f>[1]!BasilRadata10[[#This Row],[1A. Kommunenr:]]</f>
        <v>0</v>
      </c>
      <c r="C120" s="196">
        <f>[1]!BasilRadata10[[#This Row],[1A. Kommune:]]</f>
        <v>0</v>
      </c>
      <c r="D120" s="196">
        <f>[1]!BasilRadata10[[#This Row],[1A. Bydelsnummer:]]</f>
        <v>0</v>
      </c>
      <c r="E120" s="196">
        <f>[1]!BasilRadata10[[#This Row],[1A. Bydelsnavn:]]</f>
        <v>0</v>
      </c>
      <c r="F120" s="196">
        <f>[1]!BasilRadata10[[#This Row],[1A. Fylkesnummer:]]</f>
        <v>0</v>
      </c>
      <c r="G120" s="196">
        <f>[1]!BasilRadata10[[#This Row],[1A. Fylkesnavn:]]</f>
        <v>0</v>
      </c>
      <c r="H120" s="197">
        <f>[1]!BasilRadata10[[#This Row],[1B. Barnehage:]]</f>
        <v>0</v>
      </c>
      <c r="I120" s="197">
        <f>[1]!BasilRadata10[[#This Row],[1B. Organisasjonsnummer:]]</f>
        <v>0</v>
      </c>
      <c r="J120" s="197">
        <f>[1]!BasilRadata10[[#This Row],[1C. Etablert drift(årstall):]]</f>
        <v>0</v>
      </c>
      <c r="K120" s="196">
        <f>[1]!BasilRadata10[[#This Row],[1D. Barnehagetype:]]</f>
        <v>0</v>
      </c>
      <c r="L120" s="197">
        <f>[1]!BasilRadata10[[#This Row],[2A. Barnehagens eier(Private eiere må fylle ut pkt.C):]]</f>
        <v>0</v>
      </c>
      <c r="M120" s="45">
        <f>[1]!BasilRadata10[[#This Row],[8E. Oppgi antall årsverk barnehagen har pensjonsforpliktelser for:]]</f>
        <v>0</v>
      </c>
      <c r="N120" s="11">
        <f>[1]!BasilRadata10[[#This Row],[HEQ
0-2]]</f>
        <v>0</v>
      </c>
      <c r="O120" s="11">
        <f>[1]!BasilRadata10[[#This Row],[HEQ
3-6]]</f>
        <v>0</v>
      </c>
    </row>
    <row r="121" spans="1:15" x14ac:dyDescent="0.25">
      <c r="A121" s="196">
        <f>[1]!BasilRadata10[[#This Row],[År]]</f>
        <v>0</v>
      </c>
      <c r="B121" s="197">
        <f>[1]!BasilRadata10[[#This Row],[1A. Kommunenr:]]</f>
        <v>0</v>
      </c>
      <c r="C121" s="196">
        <f>[1]!BasilRadata10[[#This Row],[1A. Kommune:]]</f>
        <v>0</v>
      </c>
      <c r="D121" s="196">
        <f>[1]!BasilRadata10[[#This Row],[1A. Bydelsnummer:]]</f>
        <v>0</v>
      </c>
      <c r="E121" s="196">
        <f>[1]!BasilRadata10[[#This Row],[1A. Bydelsnavn:]]</f>
        <v>0</v>
      </c>
      <c r="F121" s="196">
        <f>[1]!BasilRadata10[[#This Row],[1A. Fylkesnummer:]]</f>
        <v>0</v>
      </c>
      <c r="G121" s="196">
        <f>[1]!BasilRadata10[[#This Row],[1A. Fylkesnavn:]]</f>
        <v>0</v>
      </c>
      <c r="H121" s="197">
        <f>[1]!BasilRadata10[[#This Row],[1B. Barnehage:]]</f>
        <v>0</v>
      </c>
      <c r="I121" s="197">
        <f>[1]!BasilRadata10[[#This Row],[1B. Organisasjonsnummer:]]</f>
        <v>0</v>
      </c>
      <c r="J121" s="197">
        <f>[1]!BasilRadata10[[#This Row],[1C. Etablert drift(årstall):]]</f>
        <v>0</v>
      </c>
      <c r="K121" s="196">
        <f>[1]!BasilRadata10[[#This Row],[1D. Barnehagetype:]]</f>
        <v>0</v>
      </c>
      <c r="L121" s="197">
        <f>[1]!BasilRadata10[[#This Row],[2A. Barnehagens eier(Private eiere må fylle ut pkt.C):]]</f>
        <v>0</v>
      </c>
      <c r="M121" s="45">
        <f>[1]!BasilRadata10[[#This Row],[8E. Oppgi antall årsverk barnehagen har pensjonsforpliktelser for:]]</f>
        <v>0</v>
      </c>
      <c r="N121" s="11">
        <f>[1]!BasilRadata10[[#This Row],[HEQ
0-2]]</f>
        <v>0</v>
      </c>
      <c r="O121" s="11">
        <f>[1]!BasilRadata10[[#This Row],[HEQ
3-6]]</f>
        <v>0</v>
      </c>
    </row>
    <row r="122" spans="1:15" x14ac:dyDescent="0.25">
      <c r="A122" s="196">
        <f>[1]!BasilRadata10[[#This Row],[År]]</f>
        <v>0</v>
      </c>
      <c r="B122" s="197">
        <f>[1]!BasilRadata10[[#This Row],[1A. Kommunenr:]]</f>
        <v>0</v>
      </c>
      <c r="C122" s="196">
        <f>[1]!BasilRadata10[[#This Row],[1A. Kommune:]]</f>
        <v>0</v>
      </c>
      <c r="D122" s="196">
        <f>[1]!BasilRadata10[[#This Row],[1A. Bydelsnummer:]]</f>
        <v>0</v>
      </c>
      <c r="E122" s="196">
        <f>[1]!BasilRadata10[[#This Row],[1A. Bydelsnavn:]]</f>
        <v>0</v>
      </c>
      <c r="F122" s="196">
        <f>[1]!BasilRadata10[[#This Row],[1A. Fylkesnummer:]]</f>
        <v>0</v>
      </c>
      <c r="G122" s="196">
        <f>[1]!BasilRadata10[[#This Row],[1A. Fylkesnavn:]]</f>
        <v>0</v>
      </c>
      <c r="H122" s="197">
        <f>[1]!BasilRadata10[[#This Row],[1B. Barnehage:]]</f>
        <v>0</v>
      </c>
      <c r="I122" s="197">
        <f>[1]!BasilRadata10[[#This Row],[1B. Organisasjonsnummer:]]</f>
        <v>0</v>
      </c>
      <c r="J122" s="197">
        <f>[1]!BasilRadata10[[#This Row],[1C. Etablert drift(årstall):]]</f>
        <v>0</v>
      </c>
      <c r="K122" s="196">
        <f>[1]!BasilRadata10[[#This Row],[1D. Barnehagetype:]]</f>
        <v>0</v>
      </c>
      <c r="L122" s="197">
        <f>[1]!BasilRadata10[[#This Row],[2A. Barnehagens eier(Private eiere må fylle ut pkt.C):]]</f>
        <v>0</v>
      </c>
      <c r="M122" s="45">
        <f>[1]!BasilRadata10[[#This Row],[8E. Oppgi antall årsverk barnehagen har pensjonsforpliktelser for:]]</f>
        <v>0</v>
      </c>
      <c r="N122" s="11">
        <f>[1]!BasilRadata10[[#This Row],[HEQ
0-2]]</f>
        <v>0</v>
      </c>
      <c r="O122" s="11">
        <f>[1]!BasilRadata10[[#This Row],[HEQ
3-6]]</f>
        <v>0</v>
      </c>
    </row>
    <row r="123" spans="1:15" x14ac:dyDescent="0.25">
      <c r="A123" s="196">
        <f>[1]!BasilRadata10[[#This Row],[År]]</f>
        <v>0</v>
      </c>
      <c r="B123" s="197">
        <f>[1]!BasilRadata10[[#This Row],[1A. Kommunenr:]]</f>
        <v>0</v>
      </c>
      <c r="C123" s="196">
        <f>[1]!BasilRadata10[[#This Row],[1A. Kommune:]]</f>
        <v>0</v>
      </c>
      <c r="D123" s="196">
        <f>[1]!BasilRadata10[[#This Row],[1A. Bydelsnummer:]]</f>
        <v>0</v>
      </c>
      <c r="E123" s="196">
        <f>[1]!BasilRadata10[[#This Row],[1A. Bydelsnavn:]]</f>
        <v>0</v>
      </c>
      <c r="F123" s="196">
        <f>[1]!BasilRadata10[[#This Row],[1A. Fylkesnummer:]]</f>
        <v>0</v>
      </c>
      <c r="G123" s="196">
        <f>[1]!BasilRadata10[[#This Row],[1A. Fylkesnavn:]]</f>
        <v>0</v>
      </c>
      <c r="H123" s="197">
        <f>[1]!BasilRadata10[[#This Row],[1B. Barnehage:]]</f>
        <v>0</v>
      </c>
      <c r="I123" s="197">
        <f>[1]!BasilRadata10[[#This Row],[1B. Organisasjonsnummer:]]</f>
        <v>0</v>
      </c>
      <c r="J123" s="197">
        <f>[1]!BasilRadata10[[#This Row],[1C. Etablert drift(årstall):]]</f>
        <v>0</v>
      </c>
      <c r="K123" s="196">
        <f>[1]!BasilRadata10[[#This Row],[1D. Barnehagetype:]]</f>
        <v>0</v>
      </c>
      <c r="L123" s="197">
        <f>[1]!BasilRadata10[[#This Row],[2A. Barnehagens eier(Private eiere må fylle ut pkt.C):]]</f>
        <v>0</v>
      </c>
      <c r="M123" s="45">
        <f>[1]!BasilRadata10[[#This Row],[8E. Oppgi antall årsverk barnehagen har pensjonsforpliktelser for:]]</f>
        <v>0</v>
      </c>
      <c r="N123" s="11">
        <f>[1]!BasilRadata10[[#This Row],[HEQ
0-2]]</f>
        <v>0</v>
      </c>
      <c r="O123" s="11">
        <f>[1]!BasilRadata10[[#This Row],[HEQ
3-6]]</f>
        <v>0</v>
      </c>
    </row>
    <row r="124" spans="1:15" x14ac:dyDescent="0.25">
      <c r="A124" s="196">
        <f>[1]!BasilRadata10[[#This Row],[År]]</f>
        <v>0</v>
      </c>
      <c r="B124" s="197">
        <f>[1]!BasilRadata10[[#This Row],[1A. Kommunenr:]]</f>
        <v>0</v>
      </c>
      <c r="C124" s="196">
        <f>[1]!BasilRadata10[[#This Row],[1A. Kommune:]]</f>
        <v>0</v>
      </c>
      <c r="D124" s="196">
        <f>[1]!BasilRadata10[[#This Row],[1A. Bydelsnummer:]]</f>
        <v>0</v>
      </c>
      <c r="E124" s="196">
        <f>[1]!BasilRadata10[[#This Row],[1A. Bydelsnavn:]]</f>
        <v>0</v>
      </c>
      <c r="F124" s="196">
        <f>[1]!BasilRadata10[[#This Row],[1A. Fylkesnummer:]]</f>
        <v>0</v>
      </c>
      <c r="G124" s="196">
        <f>[1]!BasilRadata10[[#This Row],[1A. Fylkesnavn:]]</f>
        <v>0</v>
      </c>
      <c r="H124" s="197">
        <f>[1]!BasilRadata10[[#This Row],[1B. Barnehage:]]</f>
        <v>0</v>
      </c>
      <c r="I124" s="197">
        <f>[1]!BasilRadata10[[#This Row],[1B. Organisasjonsnummer:]]</f>
        <v>0</v>
      </c>
      <c r="J124" s="197">
        <f>[1]!BasilRadata10[[#This Row],[1C. Etablert drift(årstall):]]</f>
        <v>0</v>
      </c>
      <c r="K124" s="196">
        <f>[1]!BasilRadata10[[#This Row],[1D. Barnehagetype:]]</f>
        <v>0</v>
      </c>
      <c r="L124" s="197">
        <f>[1]!BasilRadata10[[#This Row],[2A. Barnehagens eier(Private eiere må fylle ut pkt.C):]]</f>
        <v>0</v>
      </c>
      <c r="M124" s="45">
        <f>[1]!BasilRadata10[[#This Row],[8E. Oppgi antall årsverk barnehagen har pensjonsforpliktelser for:]]</f>
        <v>0</v>
      </c>
      <c r="N124" s="11">
        <f>[1]!BasilRadata10[[#This Row],[HEQ
0-2]]</f>
        <v>0</v>
      </c>
      <c r="O124" s="11">
        <f>[1]!BasilRadata10[[#This Row],[HEQ
3-6]]</f>
        <v>0</v>
      </c>
    </row>
    <row r="125" spans="1:15" x14ac:dyDescent="0.25">
      <c r="A125" s="196">
        <f>[1]!BasilRadata10[[#This Row],[År]]</f>
        <v>0</v>
      </c>
      <c r="B125" s="197">
        <f>[1]!BasilRadata10[[#This Row],[1A. Kommunenr:]]</f>
        <v>0</v>
      </c>
      <c r="C125" s="196">
        <f>[1]!BasilRadata10[[#This Row],[1A. Kommune:]]</f>
        <v>0</v>
      </c>
      <c r="D125" s="196">
        <f>[1]!BasilRadata10[[#This Row],[1A. Bydelsnummer:]]</f>
        <v>0</v>
      </c>
      <c r="E125" s="196">
        <f>[1]!BasilRadata10[[#This Row],[1A. Bydelsnavn:]]</f>
        <v>0</v>
      </c>
      <c r="F125" s="196">
        <f>[1]!BasilRadata10[[#This Row],[1A. Fylkesnummer:]]</f>
        <v>0</v>
      </c>
      <c r="G125" s="196">
        <f>[1]!BasilRadata10[[#This Row],[1A. Fylkesnavn:]]</f>
        <v>0</v>
      </c>
      <c r="H125" s="197">
        <f>[1]!BasilRadata10[[#This Row],[1B. Barnehage:]]</f>
        <v>0</v>
      </c>
      <c r="I125" s="197">
        <f>[1]!BasilRadata10[[#This Row],[1B. Organisasjonsnummer:]]</f>
        <v>0</v>
      </c>
      <c r="J125" s="197">
        <f>[1]!BasilRadata10[[#This Row],[1C. Etablert drift(årstall):]]</f>
        <v>0</v>
      </c>
      <c r="K125" s="196">
        <f>[1]!BasilRadata10[[#This Row],[1D. Barnehagetype:]]</f>
        <v>0</v>
      </c>
      <c r="L125" s="197">
        <f>[1]!BasilRadata10[[#This Row],[2A. Barnehagens eier(Private eiere må fylle ut pkt.C):]]</f>
        <v>0</v>
      </c>
      <c r="M125" s="45">
        <f>[1]!BasilRadata10[[#This Row],[8E. Oppgi antall årsverk barnehagen har pensjonsforpliktelser for:]]</f>
        <v>0</v>
      </c>
      <c r="N125" s="11">
        <f>[1]!BasilRadata10[[#This Row],[HEQ
0-2]]</f>
        <v>0</v>
      </c>
      <c r="O125" s="11">
        <f>[1]!BasilRadata10[[#This Row],[HEQ
3-6]]</f>
        <v>0</v>
      </c>
    </row>
    <row r="126" spans="1:15" x14ac:dyDescent="0.25">
      <c r="A126" s="196">
        <f>[1]!BasilRadata10[[#This Row],[År]]</f>
        <v>0</v>
      </c>
      <c r="B126" s="197">
        <f>[1]!BasilRadata10[[#This Row],[1A. Kommunenr:]]</f>
        <v>0</v>
      </c>
      <c r="C126" s="196">
        <f>[1]!BasilRadata10[[#This Row],[1A. Kommune:]]</f>
        <v>0</v>
      </c>
      <c r="D126" s="196">
        <f>[1]!BasilRadata10[[#This Row],[1A. Bydelsnummer:]]</f>
        <v>0</v>
      </c>
      <c r="E126" s="196">
        <f>[1]!BasilRadata10[[#This Row],[1A. Bydelsnavn:]]</f>
        <v>0</v>
      </c>
      <c r="F126" s="196">
        <f>[1]!BasilRadata10[[#This Row],[1A. Fylkesnummer:]]</f>
        <v>0</v>
      </c>
      <c r="G126" s="196">
        <f>[1]!BasilRadata10[[#This Row],[1A. Fylkesnavn:]]</f>
        <v>0</v>
      </c>
      <c r="H126" s="197">
        <f>[1]!BasilRadata10[[#This Row],[1B. Barnehage:]]</f>
        <v>0</v>
      </c>
      <c r="I126" s="197">
        <f>[1]!BasilRadata10[[#This Row],[1B. Organisasjonsnummer:]]</f>
        <v>0</v>
      </c>
      <c r="J126" s="197">
        <f>[1]!BasilRadata10[[#This Row],[1C. Etablert drift(årstall):]]</f>
        <v>0</v>
      </c>
      <c r="K126" s="196">
        <f>[1]!BasilRadata10[[#This Row],[1D. Barnehagetype:]]</f>
        <v>0</v>
      </c>
      <c r="L126" s="197">
        <f>[1]!BasilRadata10[[#This Row],[2A. Barnehagens eier(Private eiere må fylle ut pkt.C):]]</f>
        <v>0</v>
      </c>
      <c r="M126" s="45">
        <f>[1]!BasilRadata10[[#This Row],[8E. Oppgi antall årsverk barnehagen har pensjonsforpliktelser for:]]</f>
        <v>0</v>
      </c>
      <c r="N126" s="11">
        <f>[1]!BasilRadata10[[#This Row],[HEQ
0-2]]</f>
        <v>0</v>
      </c>
      <c r="O126" s="11">
        <f>[1]!BasilRadata10[[#This Row],[HEQ
3-6]]</f>
        <v>0</v>
      </c>
    </row>
    <row r="127" spans="1:15" x14ac:dyDescent="0.25">
      <c r="A127" s="196">
        <f>[1]!BasilRadata10[[#This Row],[År]]</f>
        <v>0</v>
      </c>
      <c r="B127" s="197">
        <f>[1]!BasilRadata10[[#This Row],[1A. Kommunenr:]]</f>
        <v>0</v>
      </c>
      <c r="C127" s="196">
        <f>[1]!BasilRadata10[[#This Row],[1A. Kommune:]]</f>
        <v>0</v>
      </c>
      <c r="D127" s="196">
        <f>[1]!BasilRadata10[[#This Row],[1A. Bydelsnummer:]]</f>
        <v>0</v>
      </c>
      <c r="E127" s="196">
        <f>[1]!BasilRadata10[[#This Row],[1A. Bydelsnavn:]]</f>
        <v>0</v>
      </c>
      <c r="F127" s="196">
        <f>[1]!BasilRadata10[[#This Row],[1A. Fylkesnummer:]]</f>
        <v>0</v>
      </c>
      <c r="G127" s="196">
        <f>[1]!BasilRadata10[[#This Row],[1A. Fylkesnavn:]]</f>
        <v>0</v>
      </c>
      <c r="H127" s="197">
        <f>[1]!BasilRadata10[[#This Row],[1B. Barnehage:]]</f>
        <v>0</v>
      </c>
      <c r="I127" s="197">
        <f>[1]!BasilRadata10[[#This Row],[1B. Organisasjonsnummer:]]</f>
        <v>0</v>
      </c>
      <c r="J127" s="197">
        <f>[1]!BasilRadata10[[#This Row],[1C. Etablert drift(årstall):]]</f>
        <v>0</v>
      </c>
      <c r="K127" s="196">
        <f>[1]!BasilRadata10[[#This Row],[1D. Barnehagetype:]]</f>
        <v>0</v>
      </c>
      <c r="L127" s="197">
        <f>[1]!BasilRadata10[[#This Row],[2A. Barnehagens eier(Private eiere må fylle ut pkt.C):]]</f>
        <v>0</v>
      </c>
      <c r="M127" s="45">
        <f>[1]!BasilRadata10[[#This Row],[8E. Oppgi antall årsverk barnehagen har pensjonsforpliktelser for:]]</f>
        <v>0</v>
      </c>
      <c r="N127" s="11">
        <f>[1]!BasilRadata10[[#This Row],[HEQ
0-2]]</f>
        <v>0</v>
      </c>
      <c r="O127" s="11">
        <f>[1]!BasilRadata10[[#This Row],[HEQ
3-6]]</f>
        <v>0</v>
      </c>
    </row>
    <row r="128" spans="1:15" x14ac:dyDescent="0.25">
      <c r="A128" s="196">
        <f>[1]!BasilRadata10[[#This Row],[År]]</f>
        <v>0</v>
      </c>
      <c r="B128" s="197">
        <f>[1]!BasilRadata10[[#This Row],[1A. Kommunenr:]]</f>
        <v>0</v>
      </c>
      <c r="C128" s="196">
        <f>[1]!BasilRadata10[[#This Row],[1A. Kommune:]]</f>
        <v>0</v>
      </c>
      <c r="D128" s="196">
        <f>[1]!BasilRadata10[[#This Row],[1A. Bydelsnummer:]]</f>
        <v>0</v>
      </c>
      <c r="E128" s="196">
        <f>[1]!BasilRadata10[[#This Row],[1A. Bydelsnavn:]]</f>
        <v>0</v>
      </c>
      <c r="F128" s="196">
        <f>[1]!BasilRadata10[[#This Row],[1A. Fylkesnummer:]]</f>
        <v>0</v>
      </c>
      <c r="G128" s="196">
        <f>[1]!BasilRadata10[[#This Row],[1A. Fylkesnavn:]]</f>
        <v>0</v>
      </c>
      <c r="H128" s="197">
        <f>[1]!BasilRadata10[[#This Row],[1B. Barnehage:]]</f>
        <v>0</v>
      </c>
      <c r="I128" s="197">
        <f>[1]!BasilRadata10[[#This Row],[1B. Organisasjonsnummer:]]</f>
        <v>0</v>
      </c>
      <c r="J128" s="197">
        <f>[1]!BasilRadata10[[#This Row],[1C. Etablert drift(årstall):]]</f>
        <v>0</v>
      </c>
      <c r="K128" s="196">
        <f>[1]!BasilRadata10[[#This Row],[1D. Barnehagetype:]]</f>
        <v>0</v>
      </c>
      <c r="L128" s="197">
        <f>[1]!BasilRadata10[[#This Row],[2A. Barnehagens eier(Private eiere må fylle ut pkt.C):]]</f>
        <v>0</v>
      </c>
      <c r="M128" s="45">
        <f>[1]!BasilRadata10[[#This Row],[8E. Oppgi antall årsverk barnehagen har pensjonsforpliktelser for:]]</f>
        <v>0</v>
      </c>
      <c r="N128" s="11">
        <f>[1]!BasilRadata10[[#This Row],[HEQ
0-2]]</f>
        <v>0</v>
      </c>
      <c r="O128" s="11">
        <f>[1]!BasilRadata10[[#This Row],[HEQ
3-6]]</f>
        <v>0</v>
      </c>
    </row>
    <row r="129" spans="1:15" x14ac:dyDescent="0.25">
      <c r="A129" s="196">
        <f>[1]!BasilRadata10[[#This Row],[År]]</f>
        <v>0</v>
      </c>
      <c r="B129" s="197">
        <f>[1]!BasilRadata10[[#This Row],[1A. Kommunenr:]]</f>
        <v>0</v>
      </c>
      <c r="C129" s="196">
        <f>[1]!BasilRadata10[[#This Row],[1A. Kommune:]]</f>
        <v>0</v>
      </c>
      <c r="D129" s="196">
        <f>[1]!BasilRadata10[[#This Row],[1A. Bydelsnummer:]]</f>
        <v>0</v>
      </c>
      <c r="E129" s="196">
        <f>[1]!BasilRadata10[[#This Row],[1A. Bydelsnavn:]]</f>
        <v>0</v>
      </c>
      <c r="F129" s="196">
        <f>[1]!BasilRadata10[[#This Row],[1A. Fylkesnummer:]]</f>
        <v>0</v>
      </c>
      <c r="G129" s="196">
        <f>[1]!BasilRadata10[[#This Row],[1A. Fylkesnavn:]]</f>
        <v>0</v>
      </c>
      <c r="H129" s="197">
        <f>[1]!BasilRadata10[[#This Row],[1B. Barnehage:]]</f>
        <v>0</v>
      </c>
      <c r="I129" s="197">
        <f>[1]!BasilRadata10[[#This Row],[1B. Organisasjonsnummer:]]</f>
        <v>0</v>
      </c>
      <c r="J129" s="197">
        <f>[1]!BasilRadata10[[#This Row],[1C. Etablert drift(årstall):]]</f>
        <v>0</v>
      </c>
      <c r="K129" s="196">
        <f>[1]!BasilRadata10[[#This Row],[1D. Barnehagetype:]]</f>
        <v>0</v>
      </c>
      <c r="L129" s="197">
        <f>[1]!BasilRadata10[[#This Row],[2A. Barnehagens eier(Private eiere må fylle ut pkt.C):]]</f>
        <v>0</v>
      </c>
      <c r="M129" s="45">
        <f>[1]!BasilRadata10[[#This Row],[8E. Oppgi antall årsverk barnehagen har pensjonsforpliktelser for:]]</f>
        <v>0</v>
      </c>
      <c r="N129" s="11">
        <f>[1]!BasilRadata10[[#This Row],[HEQ
0-2]]</f>
        <v>0</v>
      </c>
      <c r="O129" s="11">
        <f>[1]!BasilRadata10[[#This Row],[HEQ
3-6]]</f>
        <v>0</v>
      </c>
    </row>
    <row r="130" spans="1:15" x14ac:dyDescent="0.25">
      <c r="A130" s="196">
        <f>[1]!BasilRadata10[[#This Row],[År]]</f>
        <v>0</v>
      </c>
      <c r="B130" s="197">
        <f>[1]!BasilRadata10[[#This Row],[1A. Kommunenr:]]</f>
        <v>0</v>
      </c>
      <c r="C130" s="196">
        <f>[1]!BasilRadata10[[#This Row],[1A. Kommune:]]</f>
        <v>0</v>
      </c>
      <c r="D130" s="196">
        <f>[1]!BasilRadata10[[#This Row],[1A. Bydelsnummer:]]</f>
        <v>0</v>
      </c>
      <c r="E130" s="196">
        <f>[1]!BasilRadata10[[#This Row],[1A. Bydelsnavn:]]</f>
        <v>0</v>
      </c>
      <c r="F130" s="196">
        <f>[1]!BasilRadata10[[#This Row],[1A. Fylkesnummer:]]</f>
        <v>0</v>
      </c>
      <c r="G130" s="196">
        <f>[1]!BasilRadata10[[#This Row],[1A. Fylkesnavn:]]</f>
        <v>0</v>
      </c>
      <c r="H130" s="197">
        <f>[1]!BasilRadata10[[#This Row],[1B. Barnehage:]]</f>
        <v>0</v>
      </c>
      <c r="I130" s="197">
        <f>[1]!BasilRadata10[[#This Row],[1B. Organisasjonsnummer:]]</f>
        <v>0</v>
      </c>
      <c r="J130" s="197">
        <f>[1]!BasilRadata10[[#This Row],[1C. Etablert drift(årstall):]]</f>
        <v>0</v>
      </c>
      <c r="K130" s="196">
        <f>[1]!BasilRadata10[[#This Row],[1D. Barnehagetype:]]</f>
        <v>0</v>
      </c>
      <c r="L130" s="197">
        <f>[1]!BasilRadata10[[#This Row],[2A. Barnehagens eier(Private eiere må fylle ut pkt.C):]]</f>
        <v>0</v>
      </c>
      <c r="M130" s="45">
        <f>[1]!BasilRadata10[[#This Row],[8E. Oppgi antall årsverk barnehagen har pensjonsforpliktelser for:]]</f>
        <v>0</v>
      </c>
      <c r="N130" s="11">
        <f>[1]!BasilRadata10[[#This Row],[HEQ
0-2]]</f>
        <v>0</v>
      </c>
      <c r="O130" s="11">
        <f>[1]!BasilRadata10[[#This Row],[HEQ
3-6]]</f>
        <v>0</v>
      </c>
    </row>
    <row r="131" spans="1:15" x14ac:dyDescent="0.25">
      <c r="A131" s="196">
        <f>[1]!BasilRadata10[[#This Row],[År]]</f>
        <v>0</v>
      </c>
      <c r="B131" s="197">
        <f>[1]!BasilRadata10[[#This Row],[1A. Kommunenr:]]</f>
        <v>0</v>
      </c>
      <c r="C131" s="196">
        <f>[1]!BasilRadata10[[#This Row],[1A. Kommune:]]</f>
        <v>0</v>
      </c>
      <c r="D131" s="196">
        <f>[1]!BasilRadata10[[#This Row],[1A. Bydelsnummer:]]</f>
        <v>0</v>
      </c>
      <c r="E131" s="196">
        <f>[1]!BasilRadata10[[#This Row],[1A. Bydelsnavn:]]</f>
        <v>0</v>
      </c>
      <c r="F131" s="196">
        <f>[1]!BasilRadata10[[#This Row],[1A. Fylkesnummer:]]</f>
        <v>0</v>
      </c>
      <c r="G131" s="196">
        <f>[1]!BasilRadata10[[#This Row],[1A. Fylkesnavn:]]</f>
        <v>0</v>
      </c>
      <c r="H131" s="197">
        <f>[1]!BasilRadata10[[#This Row],[1B. Barnehage:]]</f>
        <v>0</v>
      </c>
      <c r="I131" s="197">
        <f>[1]!BasilRadata10[[#This Row],[1B. Organisasjonsnummer:]]</f>
        <v>0</v>
      </c>
      <c r="J131" s="197">
        <f>[1]!BasilRadata10[[#This Row],[1C. Etablert drift(årstall):]]</f>
        <v>0</v>
      </c>
      <c r="K131" s="196">
        <f>[1]!BasilRadata10[[#This Row],[1D. Barnehagetype:]]</f>
        <v>0</v>
      </c>
      <c r="L131" s="197">
        <f>[1]!BasilRadata10[[#This Row],[2A. Barnehagens eier(Private eiere må fylle ut pkt.C):]]</f>
        <v>0</v>
      </c>
      <c r="M131" s="45">
        <f>[1]!BasilRadata10[[#This Row],[8E. Oppgi antall årsverk barnehagen har pensjonsforpliktelser for:]]</f>
        <v>0</v>
      </c>
      <c r="N131" s="11">
        <f>[1]!BasilRadata10[[#This Row],[HEQ
0-2]]</f>
        <v>0</v>
      </c>
      <c r="O131" s="11">
        <f>[1]!BasilRadata10[[#This Row],[HEQ
3-6]]</f>
        <v>0</v>
      </c>
    </row>
    <row r="132" spans="1:15" x14ac:dyDescent="0.25">
      <c r="A132" s="196">
        <f>[1]!BasilRadata10[[#This Row],[År]]</f>
        <v>0</v>
      </c>
      <c r="B132" s="197">
        <f>[1]!BasilRadata10[[#This Row],[1A. Kommunenr:]]</f>
        <v>0</v>
      </c>
      <c r="C132" s="196">
        <f>[1]!BasilRadata10[[#This Row],[1A. Kommune:]]</f>
        <v>0</v>
      </c>
      <c r="D132" s="196">
        <f>[1]!BasilRadata10[[#This Row],[1A. Bydelsnummer:]]</f>
        <v>0</v>
      </c>
      <c r="E132" s="196">
        <f>[1]!BasilRadata10[[#This Row],[1A. Bydelsnavn:]]</f>
        <v>0</v>
      </c>
      <c r="F132" s="196">
        <f>[1]!BasilRadata10[[#This Row],[1A. Fylkesnummer:]]</f>
        <v>0</v>
      </c>
      <c r="G132" s="196">
        <f>[1]!BasilRadata10[[#This Row],[1A. Fylkesnavn:]]</f>
        <v>0</v>
      </c>
      <c r="H132" s="197">
        <f>[1]!BasilRadata10[[#This Row],[1B. Barnehage:]]</f>
        <v>0</v>
      </c>
      <c r="I132" s="197">
        <f>[1]!BasilRadata10[[#This Row],[1B. Organisasjonsnummer:]]</f>
        <v>0</v>
      </c>
      <c r="J132" s="197">
        <f>[1]!BasilRadata10[[#This Row],[1C. Etablert drift(årstall):]]</f>
        <v>0</v>
      </c>
      <c r="K132" s="196">
        <f>[1]!BasilRadata10[[#This Row],[1D. Barnehagetype:]]</f>
        <v>0</v>
      </c>
      <c r="L132" s="197">
        <f>[1]!BasilRadata10[[#This Row],[2A. Barnehagens eier(Private eiere må fylle ut pkt.C):]]</f>
        <v>0</v>
      </c>
      <c r="M132" s="45">
        <f>[1]!BasilRadata10[[#This Row],[8E. Oppgi antall årsverk barnehagen har pensjonsforpliktelser for:]]</f>
        <v>0</v>
      </c>
      <c r="N132" s="11">
        <f>[1]!BasilRadata10[[#This Row],[HEQ
0-2]]</f>
        <v>0</v>
      </c>
      <c r="O132" s="11">
        <f>[1]!BasilRadata10[[#This Row],[HEQ
3-6]]</f>
        <v>0</v>
      </c>
    </row>
    <row r="133" spans="1:15" x14ac:dyDescent="0.25">
      <c r="A133" s="196">
        <f>[1]!BasilRadata10[[#This Row],[År]]</f>
        <v>0</v>
      </c>
      <c r="B133" s="197">
        <f>[1]!BasilRadata10[[#This Row],[1A. Kommunenr:]]</f>
        <v>0</v>
      </c>
      <c r="C133" s="196">
        <f>[1]!BasilRadata10[[#This Row],[1A. Kommune:]]</f>
        <v>0</v>
      </c>
      <c r="D133" s="196">
        <f>[1]!BasilRadata10[[#This Row],[1A. Bydelsnummer:]]</f>
        <v>0</v>
      </c>
      <c r="E133" s="196">
        <f>[1]!BasilRadata10[[#This Row],[1A. Bydelsnavn:]]</f>
        <v>0</v>
      </c>
      <c r="F133" s="196">
        <f>[1]!BasilRadata10[[#This Row],[1A. Fylkesnummer:]]</f>
        <v>0</v>
      </c>
      <c r="G133" s="196">
        <f>[1]!BasilRadata10[[#This Row],[1A. Fylkesnavn:]]</f>
        <v>0</v>
      </c>
      <c r="H133" s="197">
        <f>[1]!BasilRadata10[[#This Row],[1B. Barnehage:]]</f>
        <v>0</v>
      </c>
      <c r="I133" s="197">
        <f>[1]!BasilRadata10[[#This Row],[1B. Organisasjonsnummer:]]</f>
        <v>0</v>
      </c>
      <c r="J133" s="197">
        <f>[1]!BasilRadata10[[#This Row],[1C. Etablert drift(årstall):]]</f>
        <v>0</v>
      </c>
      <c r="K133" s="196">
        <f>[1]!BasilRadata10[[#This Row],[1D. Barnehagetype:]]</f>
        <v>0</v>
      </c>
      <c r="L133" s="197">
        <f>[1]!BasilRadata10[[#This Row],[2A. Barnehagens eier(Private eiere må fylle ut pkt.C):]]</f>
        <v>0</v>
      </c>
      <c r="M133" s="45">
        <f>[1]!BasilRadata10[[#This Row],[8E. Oppgi antall årsverk barnehagen har pensjonsforpliktelser for:]]</f>
        <v>0</v>
      </c>
      <c r="N133" s="11">
        <f>[1]!BasilRadata10[[#This Row],[HEQ
0-2]]</f>
        <v>0</v>
      </c>
      <c r="O133" s="11">
        <f>[1]!BasilRadata10[[#This Row],[HEQ
3-6]]</f>
        <v>0</v>
      </c>
    </row>
    <row r="134" spans="1:15" x14ac:dyDescent="0.25">
      <c r="A134" s="196">
        <f>[1]!BasilRadata10[[#This Row],[År]]</f>
        <v>0</v>
      </c>
      <c r="B134" s="197">
        <f>[1]!BasilRadata10[[#This Row],[1A. Kommunenr:]]</f>
        <v>0</v>
      </c>
      <c r="C134" s="196">
        <f>[1]!BasilRadata10[[#This Row],[1A. Kommune:]]</f>
        <v>0</v>
      </c>
      <c r="D134" s="196">
        <f>[1]!BasilRadata10[[#This Row],[1A. Bydelsnummer:]]</f>
        <v>0</v>
      </c>
      <c r="E134" s="196">
        <f>[1]!BasilRadata10[[#This Row],[1A. Bydelsnavn:]]</f>
        <v>0</v>
      </c>
      <c r="F134" s="196">
        <f>[1]!BasilRadata10[[#This Row],[1A. Fylkesnummer:]]</f>
        <v>0</v>
      </c>
      <c r="G134" s="196">
        <f>[1]!BasilRadata10[[#This Row],[1A. Fylkesnavn:]]</f>
        <v>0</v>
      </c>
      <c r="H134" s="197">
        <f>[1]!BasilRadata10[[#This Row],[1B. Barnehage:]]</f>
        <v>0</v>
      </c>
      <c r="I134" s="197">
        <f>[1]!BasilRadata10[[#This Row],[1B. Organisasjonsnummer:]]</f>
        <v>0</v>
      </c>
      <c r="J134" s="197">
        <f>[1]!BasilRadata10[[#This Row],[1C. Etablert drift(årstall):]]</f>
        <v>0</v>
      </c>
      <c r="K134" s="196">
        <f>[1]!BasilRadata10[[#This Row],[1D. Barnehagetype:]]</f>
        <v>0</v>
      </c>
      <c r="L134" s="197">
        <f>[1]!BasilRadata10[[#This Row],[2A. Barnehagens eier(Private eiere må fylle ut pkt.C):]]</f>
        <v>0</v>
      </c>
      <c r="M134" s="45">
        <f>[1]!BasilRadata10[[#This Row],[8E. Oppgi antall årsverk barnehagen har pensjonsforpliktelser for:]]</f>
        <v>0</v>
      </c>
      <c r="N134" s="11">
        <f>[1]!BasilRadata10[[#This Row],[HEQ
0-2]]</f>
        <v>0</v>
      </c>
      <c r="O134" s="11">
        <f>[1]!BasilRadata10[[#This Row],[HEQ
3-6]]</f>
        <v>0</v>
      </c>
    </row>
    <row r="135" spans="1:15" x14ac:dyDescent="0.25">
      <c r="A135" s="196">
        <f>[1]!BasilRadata10[[#This Row],[År]]</f>
        <v>0</v>
      </c>
      <c r="B135" s="197">
        <f>[1]!BasilRadata10[[#This Row],[1A. Kommunenr:]]</f>
        <v>0</v>
      </c>
      <c r="C135" s="196">
        <f>[1]!BasilRadata10[[#This Row],[1A. Kommune:]]</f>
        <v>0</v>
      </c>
      <c r="D135" s="196">
        <f>[1]!BasilRadata10[[#This Row],[1A. Bydelsnummer:]]</f>
        <v>0</v>
      </c>
      <c r="E135" s="196">
        <f>[1]!BasilRadata10[[#This Row],[1A. Bydelsnavn:]]</f>
        <v>0</v>
      </c>
      <c r="F135" s="196">
        <f>[1]!BasilRadata10[[#This Row],[1A. Fylkesnummer:]]</f>
        <v>0</v>
      </c>
      <c r="G135" s="196">
        <f>[1]!BasilRadata10[[#This Row],[1A. Fylkesnavn:]]</f>
        <v>0</v>
      </c>
      <c r="H135" s="197">
        <f>[1]!BasilRadata10[[#This Row],[1B. Barnehage:]]</f>
        <v>0</v>
      </c>
      <c r="I135" s="197">
        <f>[1]!BasilRadata10[[#This Row],[1B. Organisasjonsnummer:]]</f>
        <v>0</v>
      </c>
      <c r="J135" s="197">
        <f>[1]!BasilRadata10[[#This Row],[1C. Etablert drift(årstall):]]</f>
        <v>0</v>
      </c>
      <c r="K135" s="196">
        <f>[1]!BasilRadata10[[#This Row],[1D. Barnehagetype:]]</f>
        <v>0</v>
      </c>
      <c r="L135" s="197">
        <f>[1]!BasilRadata10[[#This Row],[2A. Barnehagens eier(Private eiere må fylle ut pkt.C):]]</f>
        <v>0</v>
      </c>
      <c r="M135" s="45">
        <f>[1]!BasilRadata10[[#This Row],[8E. Oppgi antall årsverk barnehagen har pensjonsforpliktelser for:]]</f>
        <v>0</v>
      </c>
      <c r="N135" s="11">
        <f>[1]!BasilRadata10[[#This Row],[HEQ
0-2]]</f>
        <v>0</v>
      </c>
      <c r="O135" s="11">
        <f>[1]!BasilRadata10[[#This Row],[HEQ
3-6]]</f>
        <v>0</v>
      </c>
    </row>
    <row r="136" spans="1:15" x14ac:dyDescent="0.25">
      <c r="A136" s="196">
        <f>[1]!BasilRadata10[[#This Row],[År]]</f>
        <v>0</v>
      </c>
      <c r="B136" s="197">
        <f>[1]!BasilRadata10[[#This Row],[1A. Kommunenr:]]</f>
        <v>0</v>
      </c>
      <c r="C136" s="196">
        <f>[1]!BasilRadata10[[#This Row],[1A. Kommune:]]</f>
        <v>0</v>
      </c>
      <c r="D136" s="196">
        <f>[1]!BasilRadata10[[#This Row],[1A. Bydelsnummer:]]</f>
        <v>0</v>
      </c>
      <c r="E136" s="196">
        <f>[1]!BasilRadata10[[#This Row],[1A. Bydelsnavn:]]</f>
        <v>0</v>
      </c>
      <c r="F136" s="196">
        <f>[1]!BasilRadata10[[#This Row],[1A. Fylkesnummer:]]</f>
        <v>0</v>
      </c>
      <c r="G136" s="196">
        <f>[1]!BasilRadata10[[#This Row],[1A. Fylkesnavn:]]</f>
        <v>0</v>
      </c>
      <c r="H136" s="197">
        <f>[1]!BasilRadata10[[#This Row],[1B. Barnehage:]]</f>
        <v>0</v>
      </c>
      <c r="I136" s="197">
        <f>[1]!BasilRadata10[[#This Row],[1B. Organisasjonsnummer:]]</f>
        <v>0</v>
      </c>
      <c r="J136" s="197">
        <f>[1]!BasilRadata10[[#This Row],[1C. Etablert drift(årstall):]]</f>
        <v>0</v>
      </c>
      <c r="K136" s="196">
        <f>[1]!BasilRadata10[[#This Row],[1D. Barnehagetype:]]</f>
        <v>0</v>
      </c>
      <c r="L136" s="197">
        <f>[1]!BasilRadata10[[#This Row],[2A. Barnehagens eier(Private eiere må fylle ut pkt.C):]]</f>
        <v>0</v>
      </c>
      <c r="M136" s="45">
        <f>[1]!BasilRadata10[[#This Row],[8E. Oppgi antall årsverk barnehagen har pensjonsforpliktelser for:]]</f>
        <v>0</v>
      </c>
      <c r="N136" s="11">
        <f>[1]!BasilRadata10[[#This Row],[HEQ
0-2]]</f>
        <v>0</v>
      </c>
      <c r="O136" s="11">
        <f>[1]!BasilRadata10[[#This Row],[HEQ
3-6]]</f>
        <v>0</v>
      </c>
    </row>
    <row r="137" spans="1:15" x14ac:dyDescent="0.25">
      <c r="A137" s="196">
        <f>[1]!BasilRadata10[[#This Row],[År]]</f>
        <v>0</v>
      </c>
      <c r="B137" s="197">
        <f>[1]!BasilRadata10[[#This Row],[1A. Kommunenr:]]</f>
        <v>0</v>
      </c>
      <c r="C137" s="196">
        <f>[1]!BasilRadata10[[#This Row],[1A. Kommune:]]</f>
        <v>0</v>
      </c>
      <c r="D137" s="196">
        <f>[1]!BasilRadata10[[#This Row],[1A. Bydelsnummer:]]</f>
        <v>0</v>
      </c>
      <c r="E137" s="196">
        <f>[1]!BasilRadata10[[#This Row],[1A. Bydelsnavn:]]</f>
        <v>0</v>
      </c>
      <c r="F137" s="196">
        <f>[1]!BasilRadata10[[#This Row],[1A. Fylkesnummer:]]</f>
        <v>0</v>
      </c>
      <c r="G137" s="196">
        <f>[1]!BasilRadata10[[#This Row],[1A. Fylkesnavn:]]</f>
        <v>0</v>
      </c>
      <c r="H137" s="197">
        <f>[1]!BasilRadata10[[#This Row],[1B. Barnehage:]]</f>
        <v>0</v>
      </c>
      <c r="I137" s="197">
        <f>[1]!BasilRadata10[[#This Row],[1B. Organisasjonsnummer:]]</f>
        <v>0</v>
      </c>
      <c r="J137" s="197">
        <f>[1]!BasilRadata10[[#This Row],[1C. Etablert drift(årstall):]]</f>
        <v>0</v>
      </c>
      <c r="K137" s="196">
        <f>[1]!BasilRadata10[[#This Row],[1D. Barnehagetype:]]</f>
        <v>0</v>
      </c>
      <c r="L137" s="197">
        <f>[1]!BasilRadata10[[#This Row],[2A. Barnehagens eier(Private eiere må fylle ut pkt.C):]]</f>
        <v>0</v>
      </c>
      <c r="M137" s="45">
        <f>[1]!BasilRadata10[[#This Row],[8E. Oppgi antall årsverk barnehagen har pensjonsforpliktelser for:]]</f>
        <v>0</v>
      </c>
      <c r="N137" s="11">
        <f>[1]!BasilRadata10[[#This Row],[HEQ
0-2]]</f>
        <v>0</v>
      </c>
      <c r="O137" s="11">
        <f>[1]!BasilRadata10[[#This Row],[HEQ
3-6]]</f>
        <v>0</v>
      </c>
    </row>
    <row r="138" spans="1:15" x14ac:dyDescent="0.25">
      <c r="A138" s="196">
        <f>[1]!BasilRadata10[[#This Row],[År]]</f>
        <v>0</v>
      </c>
      <c r="B138" s="197">
        <f>[1]!BasilRadata10[[#This Row],[1A. Kommunenr:]]</f>
        <v>0</v>
      </c>
      <c r="C138" s="196">
        <f>[1]!BasilRadata10[[#This Row],[1A. Kommune:]]</f>
        <v>0</v>
      </c>
      <c r="D138" s="196">
        <f>[1]!BasilRadata10[[#This Row],[1A. Bydelsnummer:]]</f>
        <v>0</v>
      </c>
      <c r="E138" s="196">
        <f>[1]!BasilRadata10[[#This Row],[1A. Bydelsnavn:]]</f>
        <v>0</v>
      </c>
      <c r="F138" s="196">
        <f>[1]!BasilRadata10[[#This Row],[1A. Fylkesnummer:]]</f>
        <v>0</v>
      </c>
      <c r="G138" s="196">
        <f>[1]!BasilRadata10[[#This Row],[1A. Fylkesnavn:]]</f>
        <v>0</v>
      </c>
      <c r="H138" s="197">
        <f>[1]!BasilRadata10[[#This Row],[1B. Barnehage:]]</f>
        <v>0</v>
      </c>
      <c r="I138" s="197">
        <f>[1]!BasilRadata10[[#This Row],[1B. Organisasjonsnummer:]]</f>
        <v>0</v>
      </c>
      <c r="J138" s="197">
        <f>[1]!BasilRadata10[[#This Row],[1C. Etablert drift(årstall):]]</f>
        <v>0</v>
      </c>
      <c r="K138" s="196">
        <f>[1]!BasilRadata10[[#This Row],[1D. Barnehagetype:]]</f>
        <v>0</v>
      </c>
      <c r="L138" s="197">
        <f>[1]!BasilRadata10[[#This Row],[2A. Barnehagens eier(Private eiere må fylle ut pkt.C):]]</f>
        <v>0</v>
      </c>
      <c r="M138" s="45">
        <f>[1]!BasilRadata10[[#This Row],[8E. Oppgi antall årsverk barnehagen har pensjonsforpliktelser for:]]</f>
        <v>0</v>
      </c>
      <c r="N138" s="11">
        <f>[1]!BasilRadata10[[#This Row],[HEQ
0-2]]</f>
        <v>0</v>
      </c>
      <c r="O138" s="11">
        <f>[1]!BasilRadata10[[#This Row],[HEQ
3-6]]</f>
        <v>0</v>
      </c>
    </row>
    <row r="139" spans="1:15" x14ac:dyDescent="0.25">
      <c r="A139" s="196">
        <f>[1]!BasilRadata10[[#This Row],[År]]</f>
        <v>0</v>
      </c>
      <c r="B139" s="197">
        <f>[1]!BasilRadata10[[#This Row],[1A. Kommunenr:]]</f>
        <v>0</v>
      </c>
      <c r="C139" s="196">
        <f>[1]!BasilRadata10[[#This Row],[1A. Kommune:]]</f>
        <v>0</v>
      </c>
      <c r="D139" s="196">
        <f>[1]!BasilRadata10[[#This Row],[1A. Bydelsnummer:]]</f>
        <v>0</v>
      </c>
      <c r="E139" s="196">
        <f>[1]!BasilRadata10[[#This Row],[1A. Bydelsnavn:]]</f>
        <v>0</v>
      </c>
      <c r="F139" s="196">
        <f>[1]!BasilRadata10[[#This Row],[1A. Fylkesnummer:]]</f>
        <v>0</v>
      </c>
      <c r="G139" s="196">
        <f>[1]!BasilRadata10[[#This Row],[1A. Fylkesnavn:]]</f>
        <v>0</v>
      </c>
      <c r="H139" s="197">
        <f>[1]!BasilRadata10[[#This Row],[1B. Barnehage:]]</f>
        <v>0</v>
      </c>
      <c r="I139" s="197">
        <f>[1]!BasilRadata10[[#This Row],[1B. Organisasjonsnummer:]]</f>
        <v>0</v>
      </c>
      <c r="J139" s="197">
        <f>[1]!BasilRadata10[[#This Row],[1C. Etablert drift(årstall):]]</f>
        <v>0</v>
      </c>
      <c r="K139" s="196">
        <f>[1]!BasilRadata10[[#This Row],[1D. Barnehagetype:]]</f>
        <v>0</v>
      </c>
      <c r="L139" s="197">
        <f>[1]!BasilRadata10[[#This Row],[2A. Barnehagens eier(Private eiere må fylle ut pkt.C):]]</f>
        <v>0</v>
      </c>
      <c r="M139" s="45">
        <f>[1]!BasilRadata10[[#This Row],[8E. Oppgi antall årsverk barnehagen har pensjonsforpliktelser for:]]</f>
        <v>0</v>
      </c>
      <c r="N139" s="11">
        <f>[1]!BasilRadata10[[#This Row],[HEQ
0-2]]</f>
        <v>0</v>
      </c>
      <c r="O139" s="11">
        <f>[1]!BasilRadata10[[#This Row],[HEQ
3-6]]</f>
        <v>0</v>
      </c>
    </row>
    <row r="140" spans="1:15" x14ac:dyDescent="0.25">
      <c r="A140" s="196">
        <f>[1]!BasilRadata10[[#This Row],[År]]</f>
        <v>0</v>
      </c>
      <c r="B140" s="197">
        <f>[1]!BasilRadata10[[#This Row],[1A. Kommunenr:]]</f>
        <v>0</v>
      </c>
      <c r="C140" s="196">
        <f>[1]!BasilRadata10[[#This Row],[1A. Kommune:]]</f>
        <v>0</v>
      </c>
      <c r="D140" s="196">
        <f>[1]!BasilRadata10[[#This Row],[1A. Bydelsnummer:]]</f>
        <v>0</v>
      </c>
      <c r="E140" s="196">
        <f>[1]!BasilRadata10[[#This Row],[1A. Bydelsnavn:]]</f>
        <v>0</v>
      </c>
      <c r="F140" s="196">
        <f>[1]!BasilRadata10[[#This Row],[1A. Fylkesnummer:]]</f>
        <v>0</v>
      </c>
      <c r="G140" s="196">
        <f>[1]!BasilRadata10[[#This Row],[1A. Fylkesnavn:]]</f>
        <v>0</v>
      </c>
      <c r="H140" s="197">
        <f>[1]!BasilRadata10[[#This Row],[1B. Barnehage:]]</f>
        <v>0</v>
      </c>
      <c r="I140" s="197">
        <f>[1]!BasilRadata10[[#This Row],[1B. Organisasjonsnummer:]]</f>
        <v>0</v>
      </c>
      <c r="J140" s="197">
        <f>[1]!BasilRadata10[[#This Row],[1C. Etablert drift(årstall):]]</f>
        <v>0</v>
      </c>
      <c r="K140" s="196">
        <f>[1]!BasilRadata10[[#This Row],[1D. Barnehagetype:]]</f>
        <v>0</v>
      </c>
      <c r="L140" s="197">
        <f>[1]!BasilRadata10[[#This Row],[2A. Barnehagens eier(Private eiere må fylle ut pkt.C):]]</f>
        <v>0</v>
      </c>
      <c r="M140" s="45">
        <f>[1]!BasilRadata10[[#This Row],[8E. Oppgi antall årsverk barnehagen har pensjonsforpliktelser for:]]</f>
        <v>0</v>
      </c>
      <c r="N140" s="11">
        <f>[1]!BasilRadata10[[#This Row],[HEQ
0-2]]</f>
        <v>0</v>
      </c>
      <c r="O140" s="11">
        <f>[1]!BasilRadata10[[#This Row],[HEQ
3-6]]</f>
        <v>0</v>
      </c>
    </row>
    <row r="141" spans="1:15" x14ac:dyDescent="0.25">
      <c r="A141" s="196">
        <f>[1]!BasilRadata10[[#This Row],[År]]</f>
        <v>0</v>
      </c>
      <c r="B141" s="197">
        <f>[1]!BasilRadata10[[#This Row],[1A. Kommunenr:]]</f>
        <v>0</v>
      </c>
      <c r="C141" s="196">
        <f>[1]!BasilRadata10[[#This Row],[1A. Kommune:]]</f>
        <v>0</v>
      </c>
      <c r="D141" s="196">
        <f>[1]!BasilRadata10[[#This Row],[1A. Bydelsnummer:]]</f>
        <v>0</v>
      </c>
      <c r="E141" s="196">
        <f>[1]!BasilRadata10[[#This Row],[1A. Bydelsnavn:]]</f>
        <v>0</v>
      </c>
      <c r="F141" s="196">
        <f>[1]!BasilRadata10[[#This Row],[1A. Fylkesnummer:]]</f>
        <v>0</v>
      </c>
      <c r="G141" s="196">
        <f>[1]!BasilRadata10[[#This Row],[1A. Fylkesnavn:]]</f>
        <v>0</v>
      </c>
      <c r="H141" s="197">
        <f>[1]!BasilRadata10[[#This Row],[1B. Barnehage:]]</f>
        <v>0</v>
      </c>
      <c r="I141" s="197">
        <f>[1]!BasilRadata10[[#This Row],[1B. Organisasjonsnummer:]]</f>
        <v>0</v>
      </c>
      <c r="J141" s="197">
        <f>[1]!BasilRadata10[[#This Row],[1C. Etablert drift(årstall):]]</f>
        <v>0</v>
      </c>
      <c r="K141" s="196">
        <f>[1]!BasilRadata10[[#This Row],[1D. Barnehagetype:]]</f>
        <v>0</v>
      </c>
      <c r="L141" s="197">
        <f>[1]!BasilRadata10[[#This Row],[2A. Barnehagens eier(Private eiere må fylle ut pkt.C):]]</f>
        <v>0</v>
      </c>
      <c r="M141" s="45">
        <f>[1]!BasilRadata10[[#This Row],[8E. Oppgi antall årsverk barnehagen har pensjonsforpliktelser for:]]</f>
        <v>0</v>
      </c>
      <c r="N141" s="11">
        <f>[1]!BasilRadata10[[#This Row],[HEQ
0-2]]</f>
        <v>0</v>
      </c>
      <c r="O141" s="11">
        <f>[1]!BasilRadata10[[#This Row],[HEQ
3-6]]</f>
        <v>0</v>
      </c>
    </row>
    <row r="142" spans="1:15" x14ac:dyDescent="0.25">
      <c r="A142" s="196">
        <f>[1]!BasilRadata10[[#This Row],[År]]</f>
        <v>0</v>
      </c>
      <c r="B142" s="197">
        <f>[1]!BasilRadata10[[#This Row],[1A. Kommunenr:]]</f>
        <v>0</v>
      </c>
      <c r="C142" s="196">
        <f>[1]!BasilRadata10[[#This Row],[1A. Kommune:]]</f>
        <v>0</v>
      </c>
      <c r="D142" s="196">
        <f>[1]!BasilRadata10[[#This Row],[1A. Bydelsnummer:]]</f>
        <v>0</v>
      </c>
      <c r="E142" s="196">
        <f>[1]!BasilRadata10[[#This Row],[1A. Bydelsnavn:]]</f>
        <v>0</v>
      </c>
      <c r="F142" s="196">
        <f>[1]!BasilRadata10[[#This Row],[1A. Fylkesnummer:]]</f>
        <v>0</v>
      </c>
      <c r="G142" s="196">
        <f>[1]!BasilRadata10[[#This Row],[1A. Fylkesnavn:]]</f>
        <v>0</v>
      </c>
      <c r="H142" s="197">
        <f>[1]!BasilRadata10[[#This Row],[1B. Barnehage:]]</f>
        <v>0</v>
      </c>
      <c r="I142" s="197">
        <f>[1]!BasilRadata10[[#This Row],[1B. Organisasjonsnummer:]]</f>
        <v>0</v>
      </c>
      <c r="J142" s="197">
        <f>[1]!BasilRadata10[[#This Row],[1C. Etablert drift(årstall):]]</f>
        <v>0</v>
      </c>
      <c r="K142" s="196">
        <f>[1]!BasilRadata10[[#This Row],[1D. Barnehagetype:]]</f>
        <v>0</v>
      </c>
      <c r="L142" s="197">
        <f>[1]!BasilRadata10[[#This Row],[2A. Barnehagens eier(Private eiere må fylle ut pkt.C):]]</f>
        <v>0</v>
      </c>
      <c r="M142" s="45">
        <f>[1]!BasilRadata10[[#This Row],[8E. Oppgi antall årsverk barnehagen har pensjonsforpliktelser for:]]</f>
        <v>0</v>
      </c>
      <c r="N142" s="11">
        <f>[1]!BasilRadata10[[#This Row],[HEQ
0-2]]</f>
        <v>0</v>
      </c>
      <c r="O142" s="11">
        <f>[1]!BasilRadata10[[#This Row],[HEQ
3-6]]</f>
        <v>0</v>
      </c>
    </row>
    <row r="143" spans="1:15" x14ac:dyDescent="0.25">
      <c r="A143" s="196">
        <f>[1]!BasilRadata10[[#This Row],[År]]</f>
        <v>0</v>
      </c>
      <c r="B143" s="197">
        <f>[1]!BasilRadata10[[#This Row],[1A. Kommunenr:]]</f>
        <v>0</v>
      </c>
      <c r="C143" s="196">
        <f>[1]!BasilRadata10[[#This Row],[1A. Kommune:]]</f>
        <v>0</v>
      </c>
      <c r="D143" s="196">
        <f>[1]!BasilRadata10[[#This Row],[1A. Bydelsnummer:]]</f>
        <v>0</v>
      </c>
      <c r="E143" s="196">
        <f>[1]!BasilRadata10[[#This Row],[1A. Bydelsnavn:]]</f>
        <v>0</v>
      </c>
      <c r="F143" s="196">
        <f>[1]!BasilRadata10[[#This Row],[1A. Fylkesnummer:]]</f>
        <v>0</v>
      </c>
      <c r="G143" s="196">
        <f>[1]!BasilRadata10[[#This Row],[1A. Fylkesnavn:]]</f>
        <v>0</v>
      </c>
      <c r="H143" s="197">
        <f>[1]!BasilRadata10[[#This Row],[1B. Barnehage:]]</f>
        <v>0</v>
      </c>
      <c r="I143" s="197">
        <f>[1]!BasilRadata10[[#This Row],[1B. Organisasjonsnummer:]]</f>
        <v>0</v>
      </c>
      <c r="J143" s="197">
        <f>[1]!BasilRadata10[[#This Row],[1C. Etablert drift(årstall):]]</f>
        <v>0</v>
      </c>
      <c r="K143" s="196">
        <f>[1]!BasilRadata10[[#This Row],[1D. Barnehagetype:]]</f>
        <v>0</v>
      </c>
      <c r="L143" s="197">
        <f>[1]!BasilRadata10[[#This Row],[2A. Barnehagens eier(Private eiere må fylle ut pkt.C):]]</f>
        <v>0</v>
      </c>
      <c r="M143" s="45">
        <f>[1]!BasilRadata10[[#This Row],[8E. Oppgi antall årsverk barnehagen har pensjonsforpliktelser for:]]</f>
        <v>0</v>
      </c>
      <c r="N143" s="11">
        <f>[1]!BasilRadata10[[#This Row],[HEQ
0-2]]</f>
        <v>0</v>
      </c>
      <c r="O143" s="11">
        <f>[1]!BasilRadata10[[#This Row],[HEQ
3-6]]</f>
        <v>0</v>
      </c>
    </row>
    <row r="144" spans="1:15" x14ac:dyDescent="0.25">
      <c r="A144" s="196">
        <f>[1]!BasilRadata10[[#This Row],[År]]</f>
        <v>0</v>
      </c>
      <c r="B144" s="197">
        <f>[1]!BasilRadata10[[#This Row],[1A. Kommunenr:]]</f>
        <v>0</v>
      </c>
      <c r="C144" s="196">
        <f>[1]!BasilRadata10[[#This Row],[1A. Kommune:]]</f>
        <v>0</v>
      </c>
      <c r="D144" s="196">
        <f>[1]!BasilRadata10[[#This Row],[1A. Bydelsnummer:]]</f>
        <v>0</v>
      </c>
      <c r="E144" s="196">
        <f>[1]!BasilRadata10[[#This Row],[1A. Bydelsnavn:]]</f>
        <v>0</v>
      </c>
      <c r="F144" s="196">
        <f>[1]!BasilRadata10[[#This Row],[1A. Fylkesnummer:]]</f>
        <v>0</v>
      </c>
      <c r="G144" s="196">
        <f>[1]!BasilRadata10[[#This Row],[1A. Fylkesnavn:]]</f>
        <v>0</v>
      </c>
      <c r="H144" s="197">
        <f>[1]!BasilRadata10[[#This Row],[1B. Barnehage:]]</f>
        <v>0</v>
      </c>
      <c r="I144" s="197">
        <f>[1]!BasilRadata10[[#This Row],[1B. Organisasjonsnummer:]]</f>
        <v>0</v>
      </c>
      <c r="J144" s="197">
        <f>[1]!BasilRadata10[[#This Row],[1C. Etablert drift(årstall):]]</f>
        <v>0</v>
      </c>
      <c r="K144" s="196">
        <f>[1]!BasilRadata10[[#This Row],[1D. Barnehagetype:]]</f>
        <v>0</v>
      </c>
      <c r="L144" s="197">
        <f>[1]!BasilRadata10[[#This Row],[2A. Barnehagens eier(Private eiere må fylle ut pkt.C):]]</f>
        <v>0</v>
      </c>
      <c r="M144" s="45">
        <f>[1]!BasilRadata10[[#This Row],[8E. Oppgi antall årsverk barnehagen har pensjonsforpliktelser for:]]</f>
        <v>0</v>
      </c>
      <c r="N144" s="11">
        <f>[1]!BasilRadata10[[#This Row],[HEQ
0-2]]</f>
        <v>0</v>
      </c>
      <c r="O144" s="11">
        <f>[1]!BasilRadata10[[#This Row],[HEQ
3-6]]</f>
        <v>0</v>
      </c>
    </row>
    <row r="145" spans="1:15" x14ac:dyDescent="0.25">
      <c r="A145" s="196">
        <f>[1]!BasilRadata10[[#This Row],[År]]</f>
        <v>0</v>
      </c>
      <c r="B145" s="197">
        <f>[1]!BasilRadata10[[#This Row],[1A. Kommunenr:]]</f>
        <v>0</v>
      </c>
      <c r="C145" s="196">
        <f>[1]!BasilRadata10[[#This Row],[1A. Kommune:]]</f>
        <v>0</v>
      </c>
      <c r="D145" s="196">
        <f>[1]!BasilRadata10[[#This Row],[1A. Bydelsnummer:]]</f>
        <v>0</v>
      </c>
      <c r="E145" s="196">
        <f>[1]!BasilRadata10[[#This Row],[1A. Bydelsnavn:]]</f>
        <v>0</v>
      </c>
      <c r="F145" s="196">
        <f>[1]!BasilRadata10[[#This Row],[1A. Fylkesnummer:]]</f>
        <v>0</v>
      </c>
      <c r="G145" s="196">
        <f>[1]!BasilRadata10[[#This Row],[1A. Fylkesnavn:]]</f>
        <v>0</v>
      </c>
      <c r="H145" s="197">
        <f>[1]!BasilRadata10[[#This Row],[1B. Barnehage:]]</f>
        <v>0</v>
      </c>
      <c r="I145" s="197">
        <f>[1]!BasilRadata10[[#This Row],[1B. Organisasjonsnummer:]]</f>
        <v>0</v>
      </c>
      <c r="J145" s="197">
        <f>[1]!BasilRadata10[[#This Row],[1C. Etablert drift(årstall):]]</f>
        <v>0</v>
      </c>
      <c r="K145" s="196">
        <f>[1]!BasilRadata10[[#This Row],[1D. Barnehagetype:]]</f>
        <v>0</v>
      </c>
      <c r="L145" s="197">
        <f>[1]!BasilRadata10[[#This Row],[2A. Barnehagens eier(Private eiere må fylle ut pkt.C):]]</f>
        <v>0</v>
      </c>
      <c r="M145" s="45">
        <f>[1]!BasilRadata10[[#This Row],[8E. Oppgi antall årsverk barnehagen har pensjonsforpliktelser for:]]</f>
        <v>0</v>
      </c>
      <c r="N145" s="11">
        <f>[1]!BasilRadata10[[#This Row],[HEQ
0-2]]</f>
        <v>0</v>
      </c>
      <c r="O145" s="11">
        <f>[1]!BasilRadata10[[#This Row],[HEQ
3-6]]</f>
        <v>0</v>
      </c>
    </row>
    <row r="146" spans="1:15" x14ac:dyDescent="0.25">
      <c r="A146" s="196">
        <f>[1]!BasilRadata10[[#This Row],[År]]</f>
        <v>0</v>
      </c>
      <c r="B146" s="197">
        <f>[1]!BasilRadata10[[#This Row],[1A. Kommunenr:]]</f>
        <v>0</v>
      </c>
      <c r="C146" s="196">
        <f>[1]!BasilRadata10[[#This Row],[1A. Kommune:]]</f>
        <v>0</v>
      </c>
      <c r="D146" s="196">
        <f>[1]!BasilRadata10[[#This Row],[1A. Bydelsnummer:]]</f>
        <v>0</v>
      </c>
      <c r="E146" s="196">
        <f>[1]!BasilRadata10[[#This Row],[1A. Bydelsnavn:]]</f>
        <v>0</v>
      </c>
      <c r="F146" s="196">
        <f>[1]!BasilRadata10[[#This Row],[1A. Fylkesnummer:]]</f>
        <v>0</v>
      </c>
      <c r="G146" s="196">
        <f>[1]!BasilRadata10[[#This Row],[1A. Fylkesnavn:]]</f>
        <v>0</v>
      </c>
      <c r="H146" s="197">
        <f>[1]!BasilRadata10[[#This Row],[1B. Barnehage:]]</f>
        <v>0</v>
      </c>
      <c r="I146" s="197">
        <f>[1]!BasilRadata10[[#This Row],[1B. Organisasjonsnummer:]]</f>
        <v>0</v>
      </c>
      <c r="J146" s="197">
        <f>[1]!BasilRadata10[[#This Row],[1C. Etablert drift(årstall):]]</f>
        <v>0</v>
      </c>
      <c r="K146" s="196">
        <f>[1]!BasilRadata10[[#This Row],[1D. Barnehagetype:]]</f>
        <v>0</v>
      </c>
      <c r="L146" s="197">
        <f>[1]!BasilRadata10[[#This Row],[2A. Barnehagens eier(Private eiere må fylle ut pkt.C):]]</f>
        <v>0</v>
      </c>
      <c r="M146" s="45">
        <f>[1]!BasilRadata10[[#This Row],[8E. Oppgi antall årsverk barnehagen har pensjonsforpliktelser for:]]</f>
        <v>0</v>
      </c>
      <c r="N146" s="11">
        <f>[1]!BasilRadata10[[#This Row],[HEQ
0-2]]</f>
        <v>0</v>
      </c>
      <c r="O146" s="11">
        <f>[1]!BasilRadata10[[#This Row],[HEQ
3-6]]</f>
        <v>0</v>
      </c>
    </row>
    <row r="147" spans="1:15" x14ac:dyDescent="0.25">
      <c r="A147" s="196">
        <f>[1]!BasilRadata10[[#This Row],[År]]</f>
        <v>0</v>
      </c>
      <c r="B147" s="197">
        <f>[1]!BasilRadata10[[#This Row],[1A. Kommunenr:]]</f>
        <v>0</v>
      </c>
      <c r="C147" s="196">
        <f>[1]!BasilRadata10[[#This Row],[1A. Kommune:]]</f>
        <v>0</v>
      </c>
      <c r="D147" s="196">
        <f>[1]!BasilRadata10[[#This Row],[1A. Bydelsnummer:]]</f>
        <v>0</v>
      </c>
      <c r="E147" s="196">
        <f>[1]!BasilRadata10[[#This Row],[1A. Bydelsnavn:]]</f>
        <v>0</v>
      </c>
      <c r="F147" s="196">
        <f>[1]!BasilRadata10[[#This Row],[1A. Fylkesnummer:]]</f>
        <v>0</v>
      </c>
      <c r="G147" s="196">
        <f>[1]!BasilRadata10[[#This Row],[1A. Fylkesnavn:]]</f>
        <v>0</v>
      </c>
      <c r="H147" s="197">
        <f>[1]!BasilRadata10[[#This Row],[1B. Barnehage:]]</f>
        <v>0</v>
      </c>
      <c r="I147" s="197">
        <f>[1]!BasilRadata10[[#This Row],[1B. Organisasjonsnummer:]]</f>
        <v>0</v>
      </c>
      <c r="J147" s="197">
        <f>[1]!BasilRadata10[[#This Row],[1C. Etablert drift(årstall):]]</f>
        <v>0</v>
      </c>
      <c r="K147" s="196">
        <f>[1]!BasilRadata10[[#This Row],[1D. Barnehagetype:]]</f>
        <v>0</v>
      </c>
      <c r="L147" s="197">
        <f>[1]!BasilRadata10[[#This Row],[2A. Barnehagens eier(Private eiere må fylle ut pkt.C):]]</f>
        <v>0</v>
      </c>
      <c r="M147" s="45">
        <f>[1]!BasilRadata10[[#This Row],[8E. Oppgi antall årsverk barnehagen har pensjonsforpliktelser for:]]</f>
        <v>0</v>
      </c>
      <c r="N147" s="11">
        <f>[1]!BasilRadata10[[#This Row],[HEQ
0-2]]</f>
        <v>0</v>
      </c>
      <c r="O147" s="11">
        <f>[1]!BasilRadata10[[#This Row],[HEQ
3-6]]</f>
        <v>0</v>
      </c>
    </row>
    <row r="148" spans="1:15" x14ac:dyDescent="0.25">
      <c r="A148" s="196">
        <f>[1]!BasilRadata10[[#This Row],[År]]</f>
        <v>0</v>
      </c>
      <c r="B148" s="197">
        <f>[1]!BasilRadata10[[#This Row],[1A. Kommunenr:]]</f>
        <v>0</v>
      </c>
      <c r="C148" s="196">
        <f>[1]!BasilRadata10[[#This Row],[1A. Kommune:]]</f>
        <v>0</v>
      </c>
      <c r="D148" s="196">
        <f>[1]!BasilRadata10[[#This Row],[1A. Bydelsnummer:]]</f>
        <v>0</v>
      </c>
      <c r="E148" s="196">
        <f>[1]!BasilRadata10[[#This Row],[1A. Bydelsnavn:]]</f>
        <v>0</v>
      </c>
      <c r="F148" s="196">
        <f>[1]!BasilRadata10[[#This Row],[1A. Fylkesnummer:]]</f>
        <v>0</v>
      </c>
      <c r="G148" s="196">
        <f>[1]!BasilRadata10[[#This Row],[1A. Fylkesnavn:]]</f>
        <v>0</v>
      </c>
      <c r="H148" s="197">
        <f>[1]!BasilRadata10[[#This Row],[1B. Barnehage:]]</f>
        <v>0</v>
      </c>
      <c r="I148" s="197">
        <f>[1]!BasilRadata10[[#This Row],[1B. Organisasjonsnummer:]]</f>
        <v>0</v>
      </c>
      <c r="J148" s="197">
        <f>[1]!BasilRadata10[[#This Row],[1C. Etablert drift(årstall):]]</f>
        <v>0</v>
      </c>
      <c r="K148" s="196">
        <f>[1]!BasilRadata10[[#This Row],[1D. Barnehagetype:]]</f>
        <v>0</v>
      </c>
      <c r="L148" s="197">
        <f>[1]!BasilRadata10[[#This Row],[2A. Barnehagens eier(Private eiere må fylle ut pkt.C):]]</f>
        <v>0</v>
      </c>
      <c r="M148" s="45">
        <f>[1]!BasilRadata10[[#This Row],[8E. Oppgi antall årsverk barnehagen har pensjonsforpliktelser for:]]</f>
        <v>0</v>
      </c>
      <c r="N148" s="11">
        <f>[1]!BasilRadata10[[#This Row],[HEQ
0-2]]</f>
        <v>0</v>
      </c>
      <c r="O148" s="11">
        <f>[1]!BasilRadata10[[#This Row],[HEQ
3-6]]</f>
        <v>0</v>
      </c>
    </row>
    <row r="149" spans="1:15" x14ac:dyDescent="0.25">
      <c r="A149" s="196">
        <f>[1]!BasilRadata10[[#This Row],[År]]</f>
        <v>0</v>
      </c>
      <c r="B149" s="197">
        <f>[1]!BasilRadata10[[#This Row],[1A. Kommunenr:]]</f>
        <v>0</v>
      </c>
      <c r="C149" s="196">
        <f>[1]!BasilRadata10[[#This Row],[1A. Kommune:]]</f>
        <v>0</v>
      </c>
      <c r="D149" s="196">
        <f>[1]!BasilRadata10[[#This Row],[1A. Bydelsnummer:]]</f>
        <v>0</v>
      </c>
      <c r="E149" s="196">
        <f>[1]!BasilRadata10[[#This Row],[1A. Bydelsnavn:]]</f>
        <v>0</v>
      </c>
      <c r="F149" s="196">
        <f>[1]!BasilRadata10[[#This Row],[1A. Fylkesnummer:]]</f>
        <v>0</v>
      </c>
      <c r="G149" s="196">
        <f>[1]!BasilRadata10[[#This Row],[1A. Fylkesnavn:]]</f>
        <v>0</v>
      </c>
      <c r="H149" s="197">
        <f>[1]!BasilRadata10[[#This Row],[1B. Barnehage:]]</f>
        <v>0</v>
      </c>
      <c r="I149" s="197">
        <f>[1]!BasilRadata10[[#This Row],[1B. Organisasjonsnummer:]]</f>
        <v>0</v>
      </c>
      <c r="J149" s="197">
        <f>[1]!BasilRadata10[[#This Row],[1C. Etablert drift(årstall):]]</f>
        <v>0</v>
      </c>
      <c r="K149" s="196">
        <f>[1]!BasilRadata10[[#This Row],[1D. Barnehagetype:]]</f>
        <v>0</v>
      </c>
      <c r="L149" s="197">
        <f>[1]!BasilRadata10[[#This Row],[2A. Barnehagens eier(Private eiere må fylle ut pkt.C):]]</f>
        <v>0</v>
      </c>
      <c r="M149" s="45">
        <f>[1]!BasilRadata10[[#This Row],[8E. Oppgi antall årsverk barnehagen har pensjonsforpliktelser for:]]</f>
        <v>0</v>
      </c>
      <c r="N149" s="11">
        <f>[1]!BasilRadata10[[#This Row],[HEQ
0-2]]</f>
        <v>0</v>
      </c>
      <c r="O149" s="11">
        <f>[1]!BasilRadata10[[#This Row],[HEQ
3-6]]</f>
        <v>0</v>
      </c>
    </row>
    <row r="150" spans="1:15" x14ac:dyDescent="0.25">
      <c r="A150" s="196">
        <f>[1]!BasilRadata10[[#This Row],[År]]</f>
        <v>0</v>
      </c>
      <c r="B150" s="197">
        <f>[1]!BasilRadata10[[#This Row],[1A. Kommunenr:]]</f>
        <v>0</v>
      </c>
      <c r="C150" s="196">
        <f>[1]!BasilRadata10[[#This Row],[1A. Kommune:]]</f>
        <v>0</v>
      </c>
      <c r="D150" s="196">
        <f>[1]!BasilRadata10[[#This Row],[1A. Bydelsnummer:]]</f>
        <v>0</v>
      </c>
      <c r="E150" s="196">
        <f>[1]!BasilRadata10[[#This Row],[1A. Bydelsnavn:]]</f>
        <v>0</v>
      </c>
      <c r="F150" s="196">
        <f>[1]!BasilRadata10[[#This Row],[1A. Fylkesnummer:]]</f>
        <v>0</v>
      </c>
      <c r="G150" s="196">
        <f>[1]!BasilRadata10[[#This Row],[1A. Fylkesnavn:]]</f>
        <v>0</v>
      </c>
      <c r="H150" s="197">
        <f>[1]!BasilRadata10[[#This Row],[1B. Barnehage:]]</f>
        <v>0</v>
      </c>
      <c r="I150" s="197">
        <f>[1]!BasilRadata10[[#This Row],[1B. Organisasjonsnummer:]]</f>
        <v>0</v>
      </c>
      <c r="J150" s="197">
        <f>[1]!BasilRadata10[[#This Row],[1C. Etablert drift(årstall):]]</f>
        <v>0</v>
      </c>
      <c r="K150" s="196">
        <f>[1]!BasilRadata10[[#This Row],[1D. Barnehagetype:]]</f>
        <v>0</v>
      </c>
      <c r="L150" s="197">
        <f>[1]!BasilRadata10[[#This Row],[2A. Barnehagens eier(Private eiere må fylle ut pkt.C):]]</f>
        <v>0</v>
      </c>
      <c r="M150" s="45">
        <f>[1]!BasilRadata10[[#This Row],[8E. Oppgi antall årsverk barnehagen har pensjonsforpliktelser for:]]</f>
        <v>0</v>
      </c>
      <c r="N150" s="11">
        <f>[1]!BasilRadata10[[#This Row],[HEQ
0-2]]</f>
        <v>0</v>
      </c>
      <c r="O150" s="11">
        <f>[1]!BasilRadata10[[#This Row],[HEQ
3-6]]</f>
        <v>0</v>
      </c>
    </row>
    <row r="151" spans="1:15" x14ac:dyDescent="0.25">
      <c r="A151" s="196">
        <f>[1]!BasilRadata10[[#This Row],[År]]</f>
        <v>0</v>
      </c>
      <c r="B151" s="197">
        <f>[1]!BasilRadata10[[#This Row],[1A. Kommunenr:]]</f>
        <v>0</v>
      </c>
      <c r="C151" s="196">
        <f>[1]!BasilRadata10[[#This Row],[1A. Kommune:]]</f>
        <v>0</v>
      </c>
      <c r="D151" s="196">
        <f>[1]!BasilRadata10[[#This Row],[1A. Bydelsnummer:]]</f>
        <v>0</v>
      </c>
      <c r="E151" s="196">
        <f>[1]!BasilRadata10[[#This Row],[1A. Bydelsnavn:]]</f>
        <v>0</v>
      </c>
      <c r="F151" s="196">
        <f>[1]!BasilRadata10[[#This Row],[1A. Fylkesnummer:]]</f>
        <v>0</v>
      </c>
      <c r="G151" s="196">
        <f>[1]!BasilRadata10[[#This Row],[1A. Fylkesnavn:]]</f>
        <v>0</v>
      </c>
      <c r="H151" s="197">
        <f>[1]!BasilRadata10[[#This Row],[1B. Barnehage:]]</f>
        <v>0</v>
      </c>
      <c r="I151" s="197">
        <f>[1]!BasilRadata10[[#This Row],[1B. Organisasjonsnummer:]]</f>
        <v>0</v>
      </c>
      <c r="J151" s="197">
        <f>[1]!BasilRadata10[[#This Row],[1C. Etablert drift(årstall):]]</f>
        <v>0</v>
      </c>
      <c r="K151" s="196">
        <f>[1]!BasilRadata10[[#This Row],[1D. Barnehagetype:]]</f>
        <v>0</v>
      </c>
      <c r="L151" s="197">
        <f>[1]!BasilRadata10[[#This Row],[2A. Barnehagens eier(Private eiere må fylle ut pkt.C):]]</f>
        <v>0</v>
      </c>
      <c r="M151" s="45">
        <f>[1]!BasilRadata10[[#This Row],[8E. Oppgi antall årsverk barnehagen har pensjonsforpliktelser for:]]</f>
        <v>0</v>
      </c>
      <c r="N151" s="11">
        <f>[1]!BasilRadata10[[#This Row],[HEQ
0-2]]</f>
        <v>0</v>
      </c>
      <c r="O151" s="11">
        <f>[1]!BasilRadata10[[#This Row],[HEQ
3-6]]</f>
        <v>0</v>
      </c>
    </row>
    <row r="152" spans="1:15" x14ac:dyDescent="0.25">
      <c r="A152" s="196">
        <f>[1]!BasilRadata10[[#This Row],[År]]</f>
        <v>0</v>
      </c>
      <c r="B152" s="197">
        <f>[1]!BasilRadata10[[#This Row],[1A. Kommunenr:]]</f>
        <v>0</v>
      </c>
      <c r="C152" s="196">
        <f>[1]!BasilRadata10[[#This Row],[1A. Kommune:]]</f>
        <v>0</v>
      </c>
      <c r="D152" s="196">
        <f>[1]!BasilRadata10[[#This Row],[1A. Bydelsnummer:]]</f>
        <v>0</v>
      </c>
      <c r="E152" s="196">
        <f>[1]!BasilRadata10[[#This Row],[1A. Bydelsnavn:]]</f>
        <v>0</v>
      </c>
      <c r="F152" s="196">
        <f>[1]!BasilRadata10[[#This Row],[1A. Fylkesnummer:]]</f>
        <v>0</v>
      </c>
      <c r="G152" s="196">
        <f>[1]!BasilRadata10[[#This Row],[1A. Fylkesnavn:]]</f>
        <v>0</v>
      </c>
      <c r="H152" s="197">
        <f>[1]!BasilRadata10[[#This Row],[1B. Barnehage:]]</f>
        <v>0</v>
      </c>
      <c r="I152" s="197">
        <f>[1]!BasilRadata10[[#This Row],[1B. Organisasjonsnummer:]]</f>
        <v>0</v>
      </c>
      <c r="J152" s="197">
        <f>[1]!BasilRadata10[[#This Row],[1C. Etablert drift(årstall):]]</f>
        <v>0</v>
      </c>
      <c r="K152" s="196">
        <f>[1]!BasilRadata10[[#This Row],[1D. Barnehagetype:]]</f>
        <v>0</v>
      </c>
      <c r="L152" s="197">
        <f>[1]!BasilRadata10[[#This Row],[2A. Barnehagens eier(Private eiere må fylle ut pkt.C):]]</f>
        <v>0</v>
      </c>
      <c r="M152" s="45">
        <f>[1]!BasilRadata10[[#This Row],[8E. Oppgi antall årsverk barnehagen har pensjonsforpliktelser for:]]</f>
        <v>0</v>
      </c>
      <c r="N152" s="11">
        <f>[1]!BasilRadata10[[#This Row],[HEQ
0-2]]</f>
        <v>0</v>
      </c>
      <c r="O152" s="11">
        <f>[1]!BasilRadata10[[#This Row],[HEQ
3-6]]</f>
        <v>0</v>
      </c>
    </row>
    <row r="153" spans="1:15" x14ac:dyDescent="0.25">
      <c r="A153" s="196">
        <f>[1]!BasilRadata10[[#This Row],[År]]</f>
        <v>0</v>
      </c>
      <c r="B153" s="197">
        <f>[1]!BasilRadata10[[#This Row],[1A. Kommunenr:]]</f>
        <v>0</v>
      </c>
      <c r="C153" s="196">
        <f>[1]!BasilRadata10[[#This Row],[1A. Kommune:]]</f>
        <v>0</v>
      </c>
      <c r="D153" s="196">
        <f>[1]!BasilRadata10[[#This Row],[1A. Bydelsnummer:]]</f>
        <v>0</v>
      </c>
      <c r="E153" s="196">
        <f>[1]!BasilRadata10[[#This Row],[1A. Bydelsnavn:]]</f>
        <v>0</v>
      </c>
      <c r="F153" s="196">
        <f>[1]!BasilRadata10[[#This Row],[1A. Fylkesnummer:]]</f>
        <v>0</v>
      </c>
      <c r="G153" s="196">
        <f>[1]!BasilRadata10[[#This Row],[1A. Fylkesnavn:]]</f>
        <v>0</v>
      </c>
      <c r="H153" s="197">
        <f>[1]!BasilRadata10[[#This Row],[1B. Barnehage:]]</f>
        <v>0</v>
      </c>
      <c r="I153" s="197">
        <f>[1]!BasilRadata10[[#This Row],[1B. Organisasjonsnummer:]]</f>
        <v>0</v>
      </c>
      <c r="J153" s="197">
        <f>[1]!BasilRadata10[[#This Row],[1C. Etablert drift(årstall):]]</f>
        <v>0</v>
      </c>
      <c r="K153" s="196">
        <f>[1]!BasilRadata10[[#This Row],[1D. Barnehagetype:]]</f>
        <v>0</v>
      </c>
      <c r="L153" s="197">
        <f>[1]!BasilRadata10[[#This Row],[2A. Barnehagens eier(Private eiere må fylle ut pkt.C):]]</f>
        <v>0</v>
      </c>
      <c r="M153" s="45">
        <f>[1]!BasilRadata10[[#This Row],[8E. Oppgi antall årsverk barnehagen har pensjonsforpliktelser for:]]</f>
        <v>0</v>
      </c>
      <c r="N153" s="11">
        <f>[1]!BasilRadata10[[#This Row],[HEQ
0-2]]</f>
        <v>0</v>
      </c>
      <c r="O153" s="11">
        <f>[1]!BasilRadata10[[#This Row],[HEQ
3-6]]</f>
        <v>0</v>
      </c>
    </row>
    <row r="154" spans="1:15" x14ac:dyDescent="0.25">
      <c r="A154" s="196">
        <f>[1]!BasilRadata10[[#This Row],[År]]</f>
        <v>0</v>
      </c>
      <c r="B154" s="197">
        <f>[1]!BasilRadata10[[#This Row],[1A. Kommunenr:]]</f>
        <v>0</v>
      </c>
      <c r="C154" s="196">
        <f>[1]!BasilRadata10[[#This Row],[1A. Kommune:]]</f>
        <v>0</v>
      </c>
      <c r="D154" s="196">
        <f>[1]!BasilRadata10[[#This Row],[1A. Bydelsnummer:]]</f>
        <v>0</v>
      </c>
      <c r="E154" s="196">
        <f>[1]!BasilRadata10[[#This Row],[1A. Bydelsnavn:]]</f>
        <v>0</v>
      </c>
      <c r="F154" s="196">
        <f>[1]!BasilRadata10[[#This Row],[1A. Fylkesnummer:]]</f>
        <v>0</v>
      </c>
      <c r="G154" s="196">
        <f>[1]!BasilRadata10[[#This Row],[1A. Fylkesnavn:]]</f>
        <v>0</v>
      </c>
      <c r="H154" s="197">
        <f>[1]!BasilRadata10[[#This Row],[1B. Barnehage:]]</f>
        <v>0</v>
      </c>
      <c r="I154" s="197">
        <f>[1]!BasilRadata10[[#This Row],[1B. Organisasjonsnummer:]]</f>
        <v>0</v>
      </c>
      <c r="J154" s="197">
        <f>[1]!BasilRadata10[[#This Row],[1C. Etablert drift(årstall):]]</f>
        <v>0</v>
      </c>
      <c r="K154" s="196">
        <f>[1]!BasilRadata10[[#This Row],[1D. Barnehagetype:]]</f>
        <v>0</v>
      </c>
      <c r="L154" s="197">
        <f>[1]!BasilRadata10[[#This Row],[2A. Barnehagens eier(Private eiere må fylle ut pkt.C):]]</f>
        <v>0</v>
      </c>
      <c r="M154" s="45">
        <f>[1]!BasilRadata10[[#This Row],[8E. Oppgi antall årsverk barnehagen har pensjonsforpliktelser for:]]</f>
        <v>0</v>
      </c>
      <c r="N154" s="11">
        <f>[1]!BasilRadata10[[#This Row],[HEQ
0-2]]</f>
        <v>0</v>
      </c>
      <c r="O154" s="11">
        <f>[1]!BasilRadata10[[#This Row],[HEQ
3-6]]</f>
        <v>0</v>
      </c>
    </row>
    <row r="155" spans="1:15" x14ac:dyDescent="0.25">
      <c r="A155" s="196">
        <f>[1]!BasilRadata10[[#This Row],[År]]</f>
        <v>0</v>
      </c>
      <c r="B155" s="197">
        <f>[1]!BasilRadata10[[#This Row],[1A. Kommunenr:]]</f>
        <v>0</v>
      </c>
      <c r="C155" s="196">
        <f>[1]!BasilRadata10[[#This Row],[1A. Kommune:]]</f>
        <v>0</v>
      </c>
      <c r="D155" s="196">
        <f>[1]!BasilRadata10[[#This Row],[1A. Bydelsnummer:]]</f>
        <v>0</v>
      </c>
      <c r="E155" s="196">
        <f>[1]!BasilRadata10[[#This Row],[1A. Bydelsnavn:]]</f>
        <v>0</v>
      </c>
      <c r="F155" s="196">
        <f>[1]!BasilRadata10[[#This Row],[1A. Fylkesnummer:]]</f>
        <v>0</v>
      </c>
      <c r="G155" s="196">
        <f>[1]!BasilRadata10[[#This Row],[1A. Fylkesnavn:]]</f>
        <v>0</v>
      </c>
      <c r="H155" s="197">
        <f>[1]!BasilRadata10[[#This Row],[1B. Barnehage:]]</f>
        <v>0</v>
      </c>
      <c r="I155" s="197">
        <f>[1]!BasilRadata10[[#This Row],[1B. Organisasjonsnummer:]]</f>
        <v>0</v>
      </c>
      <c r="J155" s="197">
        <f>[1]!BasilRadata10[[#This Row],[1C. Etablert drift(årstall):]]</f>
        <v>0</v>
      </c>
      <c r="K155" s="196">
        <f>[1]!BasilRadata10[[#This Row],[1D. Barnehagetype:]]</f>
        <v>0</v>
      </c>
      <c r="L155" s="197">
        <f>[1]!BasilRadata10[[#This Row],[2A. Barnehagens eier(Private eiere må fylle ut pkt.C):]]</f>
        <v>0</v>
      </c>
      <c r="M155" s="45">
        <f>[1]!BasilRadata10[[#This Row],[8E. Oppgi antall årsverk barnehagen har pensjonsforpliktelser for:]]</f>
        <v>0</v>
      </c>
      <c r="N155" s="11">
        <f>[1]!BasilRadata10[[#This Row],[HEQ
0-2]]</f>
        <v>0</v>
      </c>
      <c r="O155" s="11">
        <f>[1]!BasilRadata10[[#This Row],[HEQ
3-6]]</f>
        <v>0</v>
      </c>
    </row>
    <row r="156" spans="1:15" x14ac:dyDescent="0.25">
      <c r="A156" s="196">
        <f>[1]!BasilRadata10[[#This Row],[År]]</f>
        <v>0</v>
      </c>
      <c r="B156" s="197">
        <f>[1]!BasilRadata10[[#This Row],[1A. Kommunenr:]]</f>
        <v>0</v>
      </c>
      <c r="C156" s="196">
        <f>[1]!BasilRadata10[[#This Row],[1A. Kommune:]]</f>
        <v>0</v>
      </c>
      <c r="D156" s="196">
        <f>[1]!BasilRadata10[[#This Row],[1A. Bydelsnummer:]]</f>
        <v>0</v>
      </c>
      <c r="E156" s="196">
        <f>[1]!BasilRadata10[[#This Row],[1A. Bydelsnavn:]]</f>
        <v>0</v>
      </c>
      <c r="F156" s="196">
        <f>[1]!BasilRadata10[[#This Row],[1A. Fylkesnummer:]]</f>
        <v>0</v>
      </c>
      <c r="G156" s="196">
        <f>[1]!BasilRadata10[[#This Row],[1A. Fylkesnavn:]]</f>
        <v>0</v>
      </c>
      <c r="H156" s="197">
        <f>[1]!BasilRadata10[[#This Row],[1B. Barnehage:]]</f>
        <v>0</v>
      </c>
      <c r="I156" s="197">
        <f>[1]!BasilRadata10[[#This Row],[1B. Organisasjonsnummer:]]</f>
        <v>0</v>
      </c>
      <c r="J156" s="197">
        <f>[1]!BasilRadata10[[#This Row],[1C. Etablert drift(årstall):]]</f>
        <v>0</v>
      </c>
      <c r="K156" s="196">
        <f>[1]!BasilRadata10[[#This Row],[1D. Barnehagetype:]]</f>
        <v>0</v>
      </c>
      <c r="L156" s="197">
        <f>[1]!BasilRadata10[[#This Row],[2A. Barnehagens eier(Private eiere må fylle ut pkt.C):]]</f>
        <v>0</v>
      </c>
      <c r="M156" s="45">
        <f>[1]!BasilRadata10[[#This Row],[8E. Oppgi antall årsverk barnehagen har pensjonsforpliktelser for:]]</f>
        <v>0</v>
      </c>
      <c r="N156" s="11">
        <f>[1]!BasilRadata10[[#This Row],[HEQ
0-2]]</f>
        <v>0</v>
      </c>
      <c r="O156" s="11">
        <f>[1]!BasilRadata10[[#This Row],[HEQ
3-6]]</f>
        <v>0</v>
      </c>
    </row>
    <row r="157" spans="1:15" x14ac:dyDescent="0.25">
      <c r="A157" s="196">
        <f>[1]!BasilRadata10[[#This Row],[År]]</f>
        <v>0</v>
      </c>
      <c r="B157" s="197">
        <f>[1]!BasilRadata10[[#This Row],[1A. Kommunenr:]]</f>
        <v>0</v>
      </c>
      <c r="C157" s="196">
        <f>[1]!BasilRadata10[[#This Row],[1A. Kommune:]]</f>
        <v>0</v>
      </c>
      <c r="D157" s="196">
        <f>[1]!BasilRadata10[[#This Row],[1A. Bydelsnummer:]]</f>
        <v>0</v>
      </c>
      <c r="E157" s="196">
        <f>[1]!BasilRadata10[[#This Row],[1A. Bydelsnavn:]]</f>
        <v>0</v>
      </c>
      <c r="F157" s="196">
        <f>[1]!BasilRadata10[[#This Row],[1A. Fylkesnummer:]]</f>
        <v>0</v>
      </c>
      <c r="G157" s="196">
        <f>[1]!BasilRadata10[[#This Row],[1A. Fylkesnavn:]]</f>
        <v>0</v>
      </c>
      <c r="H157" s="197">
        <f>[1]!BasilRadata10[[#This Row],[1B. Barnehage:]]</f>
        <v>0</v>
      </c>
      <c r="I157" s="197">
        <f>[1]!BasilRadata10[[#This Row],[1B. Organisasjonsnummer:]]</f>
        <v>0</v>
      </c>
      <c r="J157" s="197">
        <f>[1]!BasilRadata10[[#This Row],[1C. Etablert drift(årstall):]]</f>
        <v>0</v>
      </c>
      <c r="K157" s="196">
        <f>[1]!BasilRadata10[[#This Row],[1D. Barnehagetype:]]</f>
        <v>0</v>
      </c>
      <c r="L157" s="197">
        <f>[1]!BasilRadata10[[#This Row],[2A. Barnehagens eier(Private eiere må fylle ut pkt.C):]]</f>
        <v>0</v>
      </c>
      <c r="M157" s="45">
        <f>[1]!BasilRadata10[[#This Row],[8E. Oppgi antall årsverk barnehagen har pensjonsforpliktelser for:]]</f>
        <v>0</v>
      </c>
      <c r="N157" s="11">
        <f>[1]!BasilRadata10[[#This Row],[HEQ
0-2]]</f>
        <v>0</v>
      </c>
      <c r="O157" s="11">
        <f>[1]!BasilRadata10[[#This Row],[HEQ
3-6]]</f>
        <v>0</v>
      </c>
    </row>
    <row r="158" spans="1:15" x14ac:dyDescent="0.25">
      <c r="A158" s="196">
        <f>[1]!BasilRadata10[[#This Row],[År]]</f>
        <v>0</v>
      </c>
      <c r="B158" s="197">
        <f>[1]!BasilRadata10[[#This Row],[1A. Kommunenr:]]</f>
        <v>0</v>
      </c>
      <c r="C158" s="196">
        <f>[1]!BasilRadata10[[#This Row],[1A. Kommune:]]</f>
        <v>0</v>
      </c>
      <c r="D158" s="196">
        <f>[1]!BasilRadata10[[#This Row],[1A. Bydelsnummer:]]</f>
        <v>0</v>
      </c>
      <c r="E158" s="196">
        <f>[1]!BasilRadata10[[#This Row],[1A. Bydelsnavn:]]</f>
        <v>0</v>
      </c>
      <c r="F158" s="196">
        <f>[1]!BasilRadata10[[#This Row],[1A. Fylkesnummer:]]</f>
        <v>0</v>
      </c>
      <c r="G158" s="196">
        <f>[1]!BasilRadata10[[#This Row],[1A. Fylkesnavn:]]</f>
        <v>0</v>
      </c>
      <c r="H158" s="197">
        <f>[1]!BasilRadata10[[#This Row],[1B. Barnehage:]]</f>
        <v>0</v>
      </c>
      <c r="I158" s="197">
        <f>[1]!BasilRadata10[[#This Row],[1B. Organisasjonsnummer:]]</f>
        <v>0</v>
      </c>
      <c r="J158" s="197">
        <f>[1]!BasilRadata10[[#This Row],[1C. Etablert drift(årstall):]]</f>
        <v>0</v>
      </c>
      <c r="K158" s="196">
        <f>[1]!BasilRadata10[[#This Row],[1D. Barnehagetype:]]</f>
        <v>0</v>
      </c>
      <c r="L158" s="197">
        <f>[1]!BasilRadata10[[#This Row],[2A. Barnehagens eier(Private eiere må fylle ut pkt.C):]]</f>
        <v>0</v>
      </c>
      <c r="M158" s="45">
        <f>[1]!BasilRadata10[[#This Row],[8E. Oppgi antall årsverk barnehagen har pensjonsforpliktelser for:]]</f>
        <v>0</v>
      </c>
      <c r="N158" s="11">
        <f>[1]!BasilRadata10[[#This Row],[HEQ
0-2]]</f>
        <v>0</v>
      </c>
      <c r="O158" s="11">
        <f>[1]!BasilRadata10[[#This Row],[HEQ
3-6]]</f>
        <v>0</v>
      </c>
    </row>
    <row r="159" spans="1:15" x14ac:dyDescent="0.25">
      <c r="A159" s="196">
        <f>[1]!BasilRadata10[[#This Row],[År]]</f>
        <v>0</v>
      </c>
      <c r="B159" s="197">
        <f>[1]!BasilRadata10[[#This Row],[1A. Kommunenr:]]</f>
        <v>0</v>
      </c>
      <c r="C159" s="196">
        <f>[1]!BasilRadata10[[#This Row],[1A. Kommune:]]</f>
        <v>0</v>
      </c>
      <c r="D159" s="196">
        <f>[1]!BasilRadata10[[#This Row],[1A. Bydelsnummer:]]</f>
        <v>0</v>
      </c>
      <c r="E159" s="196">
        <f>[1]!BasilRadata10[[#This Row],[1A. Bydelsnavn:]]</f>
        <v>0</v>
      </c>
      <c r="F159" s="196">
        <f>[1]!BasilRadata10[[#This Row],[1A. Fylkesnummer:]]</f>
        <v>0</v>
      </c>
      <c r="G159" s="196">
        <f>[1]!BasilRadata10[[#This Row],[1A. Fylkesnavn:]]</f>
        <v>0</v>
      </c>
      <c r="H159" s="197">
        <f>[1]!BasilRadata10[[#This Row],[1B. Barnehage:]]</f>
        <v>0</v>
      </c>
      <c r="I159" s="197">
        <f>[1]!BasilRadata10[[#This Row],[1B. Organisasjonsnummer:]]</f>
        <v>0</v>
      </c>
      <c r="J159" s="197">
        <f>[1]!BasilRadata10[[#This Row],[1C. Etablert drift(årstall):]]</f>
        <v>0</v>
      </c>
      <c r="K159" s="196">
        <f>[1]!BasilRadata10[[#This Row],[1D. Barnehagetype:]]</f>
        <v>0</v>
      </c>
      <c r="L159" s="197">
        <f>[1]!BasilRadata10[[#This Row],[2A. Barnehagens eier(Private eiere må fylle ut pkt.C):]]</f>
        <v>0</v>
      </c>
      <c r="M159" s="45">
        <f>[1]!BasilRadata10[[#This Row],[8E. Oppgi antall årsverk barnehagen har pensjonsforpliktelser for:]]</f>
        <v>0</v>
      </c>
      <c r="N159" s="11">
        <f>[1]!BasilRadata10[[#This Row],[HEQ
0-2]]</f>
        <v>0</v>
      </c>
      <c r="O159" s="11">
        <f>[1]!BasilRadata10[[#This Row],[HEQ
3-6]]</f>
        <v>0</v>
      </c>
    </row>
    <row r="160" spans="1:15" x14ac:dyDescent="0.25">
      <c r="A160" s="196">
        <f>[1]!BasilRadata10[[#This Row],[År]]</f>
        <v>0</v>
      </c>
      <c r="B160" s="197">
        <f>[1]!BasilRadata10[[#This Row],[1A. Kommunenr:]]</f>
        <v>0</v>
      </c>
      <c r="C160" s="196">
        <f>[1]!BasilRadata10[[#This Row],[1A. Kommune:]]</f>
        <v>0</v>
      </c>
      <c r="D160" s="196">
        <f>[1]!BasilRadata10[[#This Row],[1A. Bydelsnummer:]]</f>
        <v>0</v>
      </c>
      <c r="E160" s="196">
        <f>[1]!BasilRadata10[[#This Row],[1A. Bydelsnavn:]]</f>
        <v>0</v>
      </c>
      <c r="F160" s="196">
        <f>[1]!BasilRadata10[[#This Row],[1A. Fylkesnummer:]]</f>
        <v>0</v>
      </c>
      <c r="G160" s="196">
        <f>[1]!BasilRadata10[[#This Row],[1A. Fylkesnavn:]]</f>
        <v>0</v>
      </c>
      <c r="H160" s="197">
        <f>[1]!BasilRadata10[[#This Row],[1B. Barnehage:]]</f>
        <v>0</v>
      </c>
      <c r="I160" s="197">
        <f>[1]!BasilRadata10[[#This Row],[1B. Organisasjonsnummer:]]</f>
        <v>0</v>
      </c>
      <c r="J160" s="197">
        <f>[1]!BasilRadata10[[#This Row],[1C. Etablert drift(årstall):]]</f>
        <v>0</v>
      </c>
      <c r="K160" s="196">
        <f>[1]!BasilRadata10[[#This Row],[1D. Barnehagetype:]]</f>
        <v>0</v>
      </c>
      <c r="L160" s="197">
        <f>[1]!BasilRadata10[[#This Row],[2A. Barnehagens eier(Private eiere må fylle ut pkt.C):]]</f>
        <v>0</v>
      </c>
      <c r="M160" s="45">
        <f>[1]!BasilRadata10[[#This Row],[8E. Oppgi antall årsverk barnehagen har pensjonsforpliktelser for:]]</f>
        <v>0</v>
      </c>
      <c r="N160" s="11">
        <f>[1]!BasilRadata10[[#This Row],[HEQ
0-2]]</f>
        <v>0</v>
      </c>
      <c r="O160" s="11">
        <f>[1]!BasilRadata10[[#This Row],[HEQ
3-6]]</f>
        <v>0</v>
      </c>
    </row>
    <row r="161" spans="1:15" x14ac:dyDescent="0.25">
      <c r="A161" s="196">
        <f>[1]!BasilRadata10[[#This Row],[År]]</f>
        <v>0</v>
      </c>
      <c r="B161" s="197">
        <f>[1]!BasilRadata10[[#This Row],[1A. Kommunenr:]]</f>
        <v>0</v>
      </c>
      <c r="C161" s="196">
        <f>[1]!BasilRadata10[[#This Row],[1A. Kommune:]]</f>
        <v>0</v>
      </c>
      <c r="D161" s="196">
        <f>[1]!BasilRadata10[[#This Row],[1A. Bydelsnummer:]]</f>
        <v>0</v>
      </c>
      <c r="E161" s="196">
        <f>[1]!BasilRadata10[[#This Row],[1A. Bydelsnavn:]]</f>
        <v>0</v>
      </c>
      <c r="F161" s="196">
        <f>[1]!BasilRadata10[[#This Row],[1A. Fylkesnummer:]]</f>
        <v>0</v>
      </c>
      <c r="G161" s="196">
        <f>[1]!BasilRadata10[[#This Row],[1A. Fylkesnavn:]]</f>
        <v>0</v>
      </c>
      <c r="H161" s="197">
        <f>[1]!BasilRadata10[[#This Row],[1B. Barnehage:]]</f>
        <v>0</v>
      </c>
      <c r="I161" s="197">
        <f>[1]!BasilRadata10[[#This Row],[1B. Organisasjonsnummer:]]</f>
        <v>0</v>
      </c>
      <c r="J161" s="197">
        <f>[1]!BasilRadata10[[#This Row],[1C. Etablert drift(årstall):]]</f>
        <v>0</v>
      </c>
      <c r="K161" s="196">
        <f>[1]!BasilRadata10[[#This Row],[1D. Barnehagetype:]]</f>
        <v>0</v>
      </c>
      <c r="L161" s="197">
        <f>[1]!BasilRadata10[[#This Row],[2A. Barnehagens eier(Private eiere må fylle ut pkt.C):]]</f>
        <v>0</v>
      </c>
      <c r="M161" s="45">
        <f>[1]!BasilRadata10[[#This Row],[8E. Oppgi antall årsverk barnehagen har pensjonsforpliktelser for:]]</f>
        <v>0</v>
      </c>
      <c r="N161" s="11">
        <f>[1]!BasilRadata10[[#This Row],[HEQ
0-2]]</f>
        <v>0</v>
      </c>
      <c r="O161" s="11">
        <f>[1]!BasilRadata10[[#This Row],[HEQ
3-6]]</f>
        <v>0</v>
      </c>
    </row>
    <row r="162" spans="1:15" x14ac:dyDescent="0.25">
      <c r="A162" s="196">
        <f>[1]!BasilRadata10[[#This Row],[År]]</f>
        <v>0</v>
      </c>
      <c r="B162" s="197">
        <f>[1]!BasilRadata10[[#This Row],[1A. Kommunenr:]]</f>
        <v>0</v>
      </c>
      <c r="C162" s="196">
        <f>[1]!BasilRadata10[[#This Row],[1A. Kommune:]]</f>
        <v>0</v>
      </c>
      <c r="D162" s="196">
        <f>[1]!BasilRadata10[[#This Row],[1A. Bydelsnummer:]]</f>
        <v>0</v>
      </c>
      <c r="E162" s="196">
        <f>[1]!BasilRadata10[[#This Row],[1A. Bydelsnavn:]]</f>
        <v>0</v>
      </c>
      <c r="F162" s="196">
        <f>[1]!BasilRadata10[[#This Row],[1A. Fylkesnummer:]]</f>
        <v>0</v>
      </c>
      <c r="G162" s="196">
        <f>[1]!BasilRadata10[[#This Row],[1A. Fylkesnavn:]]</f>
        <v>0</v>
      </c>
      <c r="H162" s="197">
        <f>[1]!BasilRadata10[[#This Row],[1B. Barnehage:]]</f>
        <v>0</v>
      </c>
      <c r="I162" s="197">
        <f>[1]!BasilRadata10[[#This Row],[1B. Organisasjonsnummer:]]</f>
        <v>0</v>
      </c>
      <c r="J162" s="197">
        <f>[1]!BasilRadata10[[#This Row],[1C. Etablert drift(årstall):]]</f>
        <v>0</v>
      </c>
      <c r="K162" s="196">
        <f>[1]!BasilRadata10[[#This Row],[1D. Barnehagetype:]]</f>
        <v>0</v>
      </c>
      <c r="L162" s="197">
        <f>[1]!BasilRadata10[[#This Row],[2A. Barnehagens eier(Private eiere må fylle ut pkt.C):]]</f>
        <v>0</v>
      </c>
      <c r="M162" s="45">
        <f>[1]!BasilRadata10[[#This Row],[8E. Oppgi antall årsverk barnehagen har pensjonsforpliktelser for:]]</f>
        <v>0</v>
      </c>
      <c r="N162" s="11">
        <f>[1]!BasilRadata10[[#This Row],[HEQ
0-2]]</f>
        <v>0</v>
      </c>
      <c r="O162" s="11">
        <f>[1]!BasilRadata10[[#This Row],[HEQ
3-6]]</f>
        <v>0</v>
      </c>
    </row>
    <row r="163" spans="1:15" x14ac:dyDescent="0.25">
      <c r="A163" s="196">
        <f>[1]!BasilRadata10[[#This Row],[År]]</f>
        <v>0</v>
      </c>
      <c r="B163" s="197">
        <f>[1]!BasilRadata10[[#This Row],[1A. Kommunenr:]]</f>
        <v>0</v>
      </c>
      <c r="C163" s="196">
        <f>[1]!BasilRadata10[[#This Row],[1A. Kommune:]]</f>
        <v>0</v>
      </c>
      <c r="D163" s="196">
        <f>[1]!BasilRadata10[[#This Row],[1A. Bydelsnummer:]]</f>
        <v>0</v>
      </c>
      <c r="E163" s="196">
        <f>[1]!BasilRadata10[[#This Row],[1A. Bydelsnavn:]]</f>
        <v>0</v>
      </c>
      <c r="F163" s="196">
        <f>[1]!BasilRadata10[[#This Row],[1A. Fylkesnummer:]]</f>
        <v>0</v>
      </c>
      <c r="G163" s="196">
        <f>[1]!BasilRadata10[[#This Row],[1A. Fylkesnavn:]]</f>
        <v>0</v>
      </c>
      <c r="H163" s="197">
        <f>[1]!BasilRadata10[[#This Row],[1B. Barnehage:]]</f>
        <v>0</v>
      </c>
      <c r="I163" s="197">
        <f>[1]!BasilRadata10[[#This Row],[1B. Organisasjonsnummer:]]</f>
        <v>0</v>
      </c>
      <c r="J163" s="197">
        <f>[1]!BasilRadata10[[#This Row],[1C. Etablert drift(årstall):]]</f>
        <v>0</v>
      </c>
      <c r="K163" s="196">
        <f>[1]!BasilRadata10[[#This Row],[1D. Barnehagetype:]]</f>
        <v>0</v>
      </c>
      <c r="L163" s="197">
        <f>[1]!BasilRadata10[[#This Row],[2A. Barnehagens eier(Private eiere må fylle ut pkt.C):]]</f>
        <v>0</v>
      </c>
      <c r="M163" s="45">
        <f>[1]!BasilRadata10[[#This Row],[8E. Oppgi antall årsverk barnehagen har pensjonsforpliktelser for:]]</f>
        <v>0</v>
      </c>
      <c r="N163" s="11">
        <f>[1]!BasilRadata10[[#This Row],[HEQ
0-2]]</f>
        <v>0</v>
      </c>
      <c r="O163" s="11">
        <f>[1]!BasilRadata10[[#This Row],[HEQ
3-6]]</f>
        <v>0</v>
      </c>
    </row>
    <row r="164" spans="1:15" x14ac:dyDescent="0.25">
      <c r="A164" s="196">
        <f>[1]!BasilRadata10[[#This Row],[År]]</f>
        <v>0</v>
      </c>
      <c r="B164" s="197">
        <f>[1]!BasilRadata10[[#This Row],[1A. Kommunenr:]]</f>
        <v>0</v>
      </c>
      <c r="C164" s="196">
        <f>[1]!BasilRadata10[[#This Row],[1A. Kommune:]]</f>
        <v>0</v>
      </c>
      <c r="D164" s="196">
        <f>[1]!BasilRadata10[[#This Row],[1A. Bydelsnummer:]]</f>
        <v>0</v>
      </c>
      <c r="E164" s="196">
        <f>[1]!BasilRadata10[[#This Row],[1A. Bydelsnavn:]]</f>
        <v>0</v>
      </c>
      <c r="F164" s="196">
        <f>[1]!BasilRadata10[[#This Row],[1A. Fylkesnummer:]]</f>
        <v>0</v>
      </c>
      <c r="G164" s="196">
        <f>[1]!BasilRadata10[[#This Row],[1A. Fylkesnavn:]]</f>
        <v>0</v>
      </c>
      <c r="H164" s="197">
        <f>[1]!BasilRadata10[[#This Row],[1B. Barnehage:]]</f>
        <v>0</v>
      </c>
      <c r="I164" s="197">
        <f>[1]!BasilRadata10[[#This Row],[1B. Organisasjonsnummer:]]</f>
        <v>0</v>
      </c>
      <c r="J164" s="197">
        <f>[1]!BasilRadata10[[#This Row],[1C. Etablert drift(årstall):]]</f>
        <v>0</v>
      </c>
      <c r="K164" s="196">
        <f>[1]!BasilRadata10[[#This Row],[1D. Barnehagetype:]]</f>
        <v>0</v>
      </c>
      <c r="L164" s="197">
        <f>[1]!BasilRadata10[[#This Row],[2A. Barnehagens eier(Private eiere må fylle ut pkt.C):]]</f>
        <v>0</v>
      </c>
      <c r="M164" s="45">
        <f>[1]!BasilRadata10[[#This Row],[8E. Oppgi antall årsverk barnehagen har pensjonsforpliktelser for:]]</f>
        <v>0</v>
      </c>
      <c r="N164" s="11">
        <f>[1]!BasilRadata10[[#This Row],[HEQ
0-2]]</f>
        <v>0</v>
      </c>
      <c r="O164" s="11">
        <f>[1]!BasilRadata10[[#This Row],[HEQ
3-6]]</f>
        <v>0</v>
      </c>
    </row>
    <row r="165" spans="1:15" x14ac:dyDescent="0.25">
      <c r="A165" s="196">
        <f>[1]!BasilRadata10[[#This Row],[År]]</f>
        <v>0</v>
      </c>
      <c r="B165" s="197">
        <f>[1]!BasilRadata10[[#This Row],[1A. Kommunenr:]]</f>
        <v>0</v>
      </c>
      <c r="C165" s="196">
        <f>[1]!BasilRadata10[[#This Row],[1A. Kommune:]]</f>
        <v>0</v>
      </c>
      <c r="D165" s="196">
        <f>[1]!BasilRadata10[[#This Row],[1A. Bydelsnummer:]]</f>
        <v>0</v>
      </c>
      <c r="E165" s="196">
        <f>[1]!BasilRadata10[[#This Row],[1A. Bydelsnavn:]]</f>
        <v>0</v>
      </c>
      <c r="F165" s="196">
        <f>[1]!BasilRadata10[[#This Row],[1A. Fylkesnummer:]]</f>
        <v>0</v>
      </c>
      <c r="G165" s="196">
        <f>[1]!BasilRadata10[[#This Row],[1A. Fylkesnavn:]]</f>
        <v>0</v>
      </c>
      <c r="H165" s="197">
        <f>[1]!BasilRadata10[[#This Row],[1B. Barnehage:]]</f>
        <v>0</v>
      </c>
      <c r="I165" s="197">
        <f>[1]!BasilRadata10[[#This Row],[1B. Organisasjonsnummer:]]</f>
        <v>0</v>
      </c>
      <c r="J165" s="197">
        <f>[1]!BasilRadata10[[#This Row],[1C. Etablert drift(årstall):]]</f>
        <v>0</v>
      </c>
      <c r="K165" s="196">
        <f>[1]!BasilRadata10[[#This Row],[1D. Barnehagetype:]]</f>
        <v>0</v>
      </c>
      <c r="L165" s="197">
        <f>[1]!BasilRadata10[[#This Row],[2A. Barnehagens eier(Private eiere må fylle ut pkt.C):]]</f>
        <v>0</v>
      </c>
      <c r="M165" s="45">
        <f>[1]!BasilRadata10[[#This Row],[8E. Oppgi antall årsverk barnehagen har pensjonsforpliktelser for:]]</f>
        <v>0</v>
      </c>
      <c r="N165" s="11">
        <f>[1]!BasilRadata10[[#This Row],[HEQ
0-2]]</f>
        <v>0</v>
      </c>
      <c r="O165" s="11">
        <f>[1]!BasilRadata10[[#This Row],[HEQ
3-6]]</f>
        <v>0</v>
      </c>
    </row>
    <row r="166" spans="1:15" x14ac:dyDescent="0.25">
      <c r="A166" s="196">
        <f>[1]!BasilRadata10[[#This Row],[År]]</f>
        <v>0</v>
      </c>
      <c r="B166" s="197">
        <f>[1]!BasilRadata10[[#This Row],[1A. Kommunenr:]]</f>
        <v>0</v>
      </c>
      <c r="C166" s="196">
        <f>[1]!BasilRadata10[[#This Row],[1A. Kommune:]]</f>
        <v>0</v>
      </c>
      <c r="D166" s="196">
        <f>[1]!BasilRadata10[[#This Row],[1A. Bydelsnummer:]]</f>
        <v>0</v>
      </c>
      <c r="E166" s="196">
        <f>[1]!BasilRadata10[[#This Row],[1A. Bydelsnavn:]]</f>
        <v>0</v>
      </c>
      <c r="F166" s="196">
        <f>[1]!BasilRadata10[[#This Row],[1A. Fylkesnummer:]]</f>
        <v>0</v>
      </c>
      <c r="G166" s="196">
        <f>[1]!BasilRadata10[[#This Row],[1A. Fylkesnavn:]]</f>
        <v>0</v>
      </c>
      <c r="H166" s="197">
        <f>[1]!BasilRadata10[[#This Row],[1B. Barnehage:]]</f>
        <v>0</v>
      </c>
      <c r="I166" s="197">
        <f>[1]!BasilRadata10[[#This Row],[1B. Organisasjonsnummer:]]</f>
        <v>0</v>
      </c>
      <c r="J166" s="197">
        <f>[1]!BasilRadata10[[#This Row],[1C. Etablert drift(årstall):]]</f>
        <v>0</v>
      </c>
      <c r="K166" s="196">
        <f>[1]!BasilRadata10[[#This Row],[1D. Barnehagetype:]]</f>
        <v>0</v>
      </c>
      <c r="L166" s="197">
        <f>[1]!BasilRadata10[[#This Row],[2A. Barnehagens eier(Private eiere må fylle ut pkt.C):]]</f>
        <v>0</v>
      </c>
      <c r="M166" s="45">
        <f>[1]!BasilRadata10[[#This Row],[8E. Oppgi antall årsverk barnehagen har pensjonsforpliktelser for:]]</f>
        <v>0</v>
      </c>
      <c r="N166" s="11">
        <f>[1]!BasilRadata10[[#This Row],[HEQ
0-2]]</f>
        <v>0</v>
      </c>
      <c r="O166" s="11">
        <f>[1]!BasilRadata10[[#This Row],[HEQ
3-6]]</f>
        <v>0</v>
      </c>
    </row>
    <row r="167" spans="1:15" x14ac:dyDescent="0.25">
      <c r="A167" s="196">
        <f>[1]!BasilRadata10[[#This Row],[År]]</f>
        <v>0</v>
      </c>
      <c r="B167" s="197">
        <f>[1]!BasilRadata10[[#This Row],[1A. Kommunenr:]]</f>
        <v>0</v>
      </c>
      <c r="C167" s="196">
        <f>[1]!BasilRadata10[[#This Row],[1A. Kommune:]]</f>
        <v>0</v>
      </c>
      <c r="D167" s="196">
        <f>[1]!BasilRadata10[[#This Row],[1A. Bydelsnummer:]]</f>
        <v>0</v>
      </c>
      <c r="E167" s="196">
        <f>[1]!BasilRadata10[[#This Row],[1A. Bydelsnavn:]]</f>
        <v>0</v>
      </c>
      <c r="F167" s="196">
        <f>[1]!BasilRadata10[[#This Row],[1A. Fylkesnummer:]]</f>
        <v>0</v>
      </c>
      <c r="G167" s="196">
        <f>[1]!BasilRadata10[[#This Row],[1A. Fylkesnavn:]]</f>
        <v>0</v>
      </c>
      <c r="H167" s="197">
        <f>[1]!BasilRadata10[[#This Row],[1B. Barnehage:]]</f>
        <v>0</v>
      </c>
      <c r="I167" s="197">
        <f>[1]!BasilRadata10[[#This Row],[1B. Organisasjonsnummer:]]</f>
        <v>0</v>
      </c>
      <c r="J167" s="197">
        <f>[1]!BasilRadata10[[#This Row],[1C. Etablert drift(årstall):]]</f>
        <v>0</v>
      </c>
      <c r="K167" s="196">
        <f>[1]!BasilRadata10[[#This Row],[1D. Barnehagetype:]]</f>
        <v>0</v>
      </c>
      <c r="L167" s="197">
        <f>[1]!BasilRadata10[[#This Row],[2A. Barnehagens eier(Private eiere må fylle ut pkt.C):]]</f>
        <v>0</v>
      </c>
      <c r="M167" s="45">
        <f>[1]!BasilRadata10[[#This Row],[8E. Oppgi antall årsverk barnehagen har pensjonsforpliktelser for:]]</f>
        <v>0</v>
      </c>
      <c r="N167" s="11">
        <f>[1]!BasilRadata10[[#This Row],[HEQ
0-2]]</f>
        <v>0</v>
      </c>
      <c r="O167" s="11">
        <f>[1]!BasilRadata10[[#This Row],[HEQ
3-6]]</f>
        <v>0</v>
      </c>
    </row>
    <row r="168" spans="1:15" x14ac:dyDescent="0.25">
      <c r="A168" s="196">
        <f>[1]!BasilRadata10[[#This Row],[År]]</f>
        <v>0</v>
      </c>
      <c r="B168" s="197">
        <f>[1]!BasilRadata10[[#This Row],[1A. Kommunenr:]]</f>
        <v>0</v>
      </c>
      <c r="C168" s="196">
        <f>[1]!BasilRadata10[[#This Row],[1A. Kommune:]]</f>
        <v>0</v>
      </c>
      <c r="D168" s="196">
        <f>[1]!BasilRadata10[[#This Row],[1A. Bydelsnummer:]]</f>
        <v>0</v>
      </c>
      <c r="E168" s="196">
        <f>[1]!BasilRadata10[[#This Row],[1A. Bydelsnavn:]]</f>
        <v>0</v>
      </c>
      <c r="F168" s="196">
        <f>[1]!BasilRadata10[[#This Row],[1A. Fylkesnummer:]]</f>
        <v>0</v>
      </c>
      <c r="G168" s="196">
        <f>[1]!BasilRadata10[[#This Row],[1A. Fylkesnavn:]]</f>
        <v>0</v>
      </c>
      <c r="H168" s="197">
        <f>[1]!BasilRadata10[[#This Row],[1B. Barnehage:]]</f>
        <v>0</v>
      </c>
      <c r="I168" s="197">
        <f>[1]!BasilRadata10[[#This Row],[1B. Organisasjonsnummer:]]</f>
        <v>0</v>
      </c>
      <c r="J168" s="197">
        <f>[1]!BasilRadata10[[#This Row],[1C. Etablert drift(årstall):]]</f>
        <v>0</v>
      </c>
      <c r="K168" s="196">
        <f>[1]!BasilRadata10[[#This Row],[1D. Barnehagetype:]]</f>
        <v>0</v>
      </c>
      <c r="L168" s="197">
        <f>[1]!BasilRadata10[[#This Row],[2A. Barnehagens eier(Private eiere må fylle ut pkt.C):]]</f>
        <v>0</v>
      </c>
      <c r="M168" s="45">
        <f>[1]!BasilRadata10[[#This Row],[8E. Oppgi antall årsverk barnehagen har pensjonsforpliktelser for:]]</f>
        <v>0</v>
      </c>
      <c r="N168" s="11">
        <f>[1]!BasilRadata10[[#This Row],[HEQ
0-2]]</f>
        <v>0</v>
      </c>
      <c r="O168" s="11">
        <f>[1]!BasilRadata10[[#This Row],[HEQ
3-6]]</f>
        <v>0</v>
      </c>
    </row>
    <row r="169" spans="1:15" x14ac:dyDescent="0.25">
      <c r="A169" s="196">
        <f>[1]!BasilRadata10[[#This Row],[År]]</f>
        <v>0</v>
      </c>
      <c r="B169" s="197">
        <f>[1]!BasilRadata10[[#This Row],[1A. Kommunenr:]]</f>
        <v>0</v>
      </c>
      <c r="C169" s="196">
        <f>[1]!BasilRadata10[[#This Row],[1A. Kommune:]]</f>
        <v>0</v>
      </c>
      <c r="D169" s="196">
        <f>[1]!BasilRadata10[[#This Row],[1A. Bydelsnummer:]]</f>
        <v>0</v>
      </c>
      <c r="E169" s="196">
        <f>[1]!BasilRadata10[[#This Row],[1A. Bydelsnavn:]]</f>
        <v>0</v>
      </c>
      <c r="F169" s="196">
        <f>[1]!BasilRadata10[[#This Row],[1A. Fylkesnummer:]]</f>
        <v>0</v>
      </c>
      <c r="G169" s="196">
        <f>[1]!BasilRadata10[[#This Row],[1A. Fylkesnavn:]]</f>
        <v>0</v>
      </c>
      <c r="H169" s="197">
        <f>[1]!BasilRadata10[[#This Row],[1B. Barnehage:]]</f>
        <v>0</v>
      </c>
      <c r="I169" s="197">
        <f>[1]!BasilRadata10[[#This Row],[1B. Organisasjonsnummer:]]</f>
        <v>0</v>
      </c>
      <c r="J169" s="197">
        <f>[1]!BasilRadata10[[#This Row],[1C. Etablert drift(årstall):]]</f>
        <v>0</v>
      </c>
      <c r="K169" s="196">
        <f>[1]!BasilRadata10[[#This Row],[1D. Barnehagetype:]]</f>
        <v>0</v>
      </c>
      <c r="L169" s="197">
        <f>[1]!BasilRadata10[[#This Row],[2A. Barnehagens eier(Private eiere må fylle ut pkt.C):]]</f>
        <v>0</v>
      </c>
      <c r="M169" s="45">
        <f>[1]!BasilRadata10[[#This Row],[8E. Oppgi antall årsverk barnehagen har pensjonsforpliktelser for:]]</f>
        <v>0</v>
      </c>
      <c r="N169" s="11">
        <f>[1]!BasilRadata10[[#This Row],[HEQ
0-2]]</f>
        <v>0</v>
      </c>
      <c r="O169" s="11">
        <f>[1]!BasilRadata10[[#This Row],[HEQ
3-6]]</f>
        <v>0</v>
      </c>
    </row>
    <row r="170" spans="1:15" x14ac:dyDescent="0.25">
      <c r="A170" s="196">
        <f>[1]!BasilRadata10[[#This Row],[År]]</f>
        <v>0</v>
      </c>
      <c r="B170" s="197">
        <f>[1]!BasilRadata10[[#This Row],[1A. Kommunenr:]]</f>
        <v>0</v>
      </c>
      <c r="C170" s="196">
        <f>[1]!BasilRadata10[[#This Row],[1A. Kommune:]]</f>
        <v>0</v>
      </c>
      <c r="D170" s="196">
        <f>[1]!BasilRadata10[[#This Row],[1A. Bydelsnummer:]]</f>
        <v>0</v>
      </c>
      <c r="E170" s="196">
        <f>[1]!BasilRadata10[[#This Row],[1A. Bydelsnavn:]]</f>
        <v>0</v>
      </c>
      <c r="F170" s="196">
        <f>[1]!BasilRadata10[[#This Row],[1A. Fylkesnummer:]]</f>
        <v>0</v>
      </c>
      <c r="G170" s="196">
        <f>[1]!BasilRadata10[[#This Row],[1A. Fylkesnavn:]]</f>
        <v>0</v>
      </c>
      <c r="H170" s="197">
        <f>[1]!BasilRadata10[[#This Row],[1B. Barnehage:]]</f>
        <v>0</v>
      </c>
      <c r="I170" s="197">
        <f>[1]!BasilRadata10[[#This Row],[1B. Organisasjonsnummer:]]</f>
        <v>0</v>
      </c>
      <c r="J170" s="197">
        <f>[1]!BasilRadata10[[#This Row],[1C. Etablert drift(årstall):]]</f>
        <v>0</v>
      </c>
      <c r="K170" s="196">
        <f>[1]!BasilRadata10[[#This Row],[1D. Barnehagetype:]]</f>
        <v>0</v>
      </c>
      <c r="L170" s="197">
        <f>[1]!BasilRadata10[[#This Row],[2A. Barnehagens eier(Private eiere må fylle ut pkt.C):]]</f>
        <v>0</v>
      </c>
      <c r="M170" s="45">
        <f>[1]!BasilRadata10[[#This Row],[8E. Oppgi antall årsverk barnehagen har pensjonsforpliktelser for:]]</f>
        <v>0</v>
      </c>
      <c r="N170" s="11">
        <f>[1]!BasilRadata10[[#This Row],[HEQ
0-2]]</f>
        <v>0</v>
      </c>
      <c r="O170" s="11">
        <f>[1]!BasilRadata10[[#This Row],[HEQ
3-6]]</f>
        <v>0</v>
      </c>
    </row>
    <row r="171" spans="1:15" x14ac:dyDescent="0.25">
      <c r="A171" s="196">
        <f>[1]!BasilRadata10[[#This Row],[År]]</f>
        <v>0</v>
      </c>
      <c r="B171" s="197">
        <f>[1]!BasilRadata10[[#This Row],[1A. Kommunenr:]]</f>
        <v>0</v>
      </c>
      <c r="C171" s="196">
        <f>[1]!BasilRadata10[[#This Row],[1A. Kommune:]]</f>
        <v>0</v>
      </c>
      <c r="D171" s="196">
        <f>[1]!BasilRadata10[[#This Row],[1A. Bydelsnummer:]]</f>
        <v>0</v>
      </c>
      <c r="E171" s="196">
        <f>[1]!BasilRadata10[[#This Row],[1A. Bydelsnavn:]]</f>
        <v>0</v>
      </c>
      <c r="F171" s="196">
        <f>[1]!BasilRadata10[[#This Row],[1A. Fylkesnummer:]]</f>
        <v>0</v>
      </c>
      <c r="G171" s="196">
        <f>[1]!BasilRadata10[[#This Row],[1A. Fylkesnavn:]]</f>
        <v>0</v>
      </c>
      <c r="H171" s="197">
        <f>[1]!BasilRadata10[[#This Row],[1B. Barnehage:]]</f>
        <v>0</v>
      </c>
      <c r="I171" s="197">
        <f>[1]!BasilRadata10[[#This Row],[1B. Organisasjonsnummer:]]</f>
        <v>0</v>
      </c>
      <c r="J171" s="197">
        <f>[1]!BasilRadata10[[#This Row],[1C. Etablert drift(årstall):]]</f>
        <v>0</v>
      </c>
      <c r="K171" s="196">
        <f>[1]!BasilRadata10[[#This Row],[1D. Barnehagetype:]]</f>
        <v>0</v>
      </c>
      <c r="L171" s="197">
        <f>[1]!BasilRadata10[[#This Row],[2A. Barnehagens eier(Private eiere må fylle ut pkt.C):]]</f>
        <v>0</v>
      </c>
      <c r="M171" s="45">
        <f>[1]!BasilRadata10[[#This Row],[8E. Oppgi antall årsverk barnehagen har pensjonsforpliktelser for:]]</f>
        <v>0</v>
      </c>
      <c r="N171" s="11">
        <f>[1]!BasilRadata10[[#This Row],[HEQ
0-2]]</f>
        <v>0</v>
      </c>
      <c r="O171" s="11">
        <f>[1]!BasilRadata10[[#This Row],[HEQ
3-6]]</f>
        <v>0</v>
      </c>
    </row>
    <row r="172" spans="1:15" x14ac:dyDescent="0.25">
      <c r="A172" s="196">
        <f>[1]!BasilRadata10[[#This Row],[År]]</f>
        <v>0</v>
      </c>
      <c r="B172" s="197">
        <f>[1]!BasilRadata10[[#This Row],[1A. Kommunenr:]]</f>
        <v>0</v>
      </c>
      <c r="C172" s="196">
        <f>[1]!BasilRadata10[[#This Row],[1A. Kommune:]]</f>
        <v>0</v>
      </c>
      <c r="D172" s="196">
        <f>[1]!BasilRadata10[[#This Row],[1A. Bydelsnummer:]]</f>
        <v>0</v>
      </c>
      <c r="E172" s="196">
        <f>[1]!BasilRadata10[[#This Row],[1A. Bydelsnavn:]]</f>
        <v>0</v>
      </c>
      <c r="F172" s="196">
        <f>[1]!BasilRadata10[[#This Row],[1A. Fylkesnummer:]]</f>
        <v>0</v>
      </c>
      <c r="G172" s="196">
        <f>[1]!BasilRadata10[[#This Row],[1A. Fylkesnavn:]]</f>
        <v>0</v>
      </c>
      <c r="H172" s="197">
        <f>[1]!BasilRadata10[[#This Row],[1B. Barnehage:]]</f>
        <v>0</v>
      </c>
      <c r="I172" s="197">
        <f>[1]!BasilRadata10[[#This Row],[1B. Organisasjonsnummer:]]</f>
        <v>0</v>
      </c>
      <c r="J172" s="197">
        <f>[1]!BasilRadata10[[#This Row],[1C. Etablert drift(årstall):]]</f>
        <v>0</v>
      </c>
      <c r="K172" s="196">
        <f>[1]!BasilRadata10[[#This Row],[1D. Barnehagetype:]]</f>
        <v>0</v>
      </c>
      <c r="L172" s="197">
        <f>[1]!BasilRadata10[[#This Row],[2A. Barnehagens eier(Private eiere må fylle ut pkt.C):]]</f>
        <v>0</v>
      </c>
      <c r="M172" s="45">
        <f>[1]!BasilRadata10[[#This Row],[8E. Oppgi antall årsverk barnehagen har pensjonsforpliktelser for:]]</f>
        <v>0</v>
      </c>
      <c r="N172" s="11">
        <f>[1]!BasilRadata10[[#This Row],[HEQ
0-2]]</f>
        <v>0</v>
      </c>
      <c r="O172" s="11">
        <f>[1]!BasilRadata10[[#This Row],[HEQ
3-6]]</f>
        <v>0</v>
      </c>
    </row>
    <row r="173" spans="1:15" x14ac:dyDescent="0.25">
      <c r="A173" s="196">
        <f>[1]!BasilRadata10[[#This Row],[År]]</f>
        <v>0</v>
      </c>
      <c r="B173" s="197">
        <f>[1]!BasilRadata10[[#This Row],[1A. Kommunenr:]]</f>
        <v>0</v>
      </c>
      <c r="C173" s="196">
        <f>[1]!BasilRadata10[[#This Row],[1A. Kommune:]]</f>
        <v>0</v>
      </c>
      <c r="D173" s="196">
        <f>[1]!BasilRadata10[[#This Row],[1A. Bydelsnummer:]]</f>
        <v>0</v>
      </c>
      <c r="E173" s="196">
        <f>[1]!BasilRadata10[[#This Row],[1A. Bydelsnavn:]]</f>
        <v>0</v>
      </c>
      <c r="F173" s="196">
        <f>[1]!BasilRadata10[[#This Row],[1A. Fylkesnummer:]]</f>
        <v>0</v>
      </c>
      <c r="G173" s="196">
        <f>[1]!BasilRadata10[[#This Row],[1A. Fylkesnavn:]]</f>
        <v>0</v>
      </c>
      <c r="H173" s="197">
        <f>[1]!BasilRadata10[[#This Row],[1B. Barnehage:]]</f>
        <v>0</v>
      </c>
      <c r="I173" s="197">
        <f>[1]!BasilRadata10[[#This Row],[1B. Organisasjonsnummer:]]</f>
        <v>0</v>
      </c>
      <c r="J173" s="197">
        <f>[1]!BasilRadata10[[#This Row],[1C. Etablert drift(årstall):]]</f>
        <v>0</v>
      </c>
      <c r="K173" s="196">
        <f>[1]!BasilRadata10[[#This Row],[1D. Barnehagetype:]]</f>
        <v>0</v>
      </c>
      <c r="L173" s="197">
        <f>[1]!BasilRadata10[[#This Row],[2A. Barnehagens eier(Private eiere må fylle ut pkt.C):]]</f>
        <v>0</v>
      </c>
      <c r="M173" s="45">
        <f>[1]!BasilRadata10[[#This Row],[8E. Oppgi antall årsverk barnehagen har pensjonsforpliktelser for:]]</f>
        <v>0</v>
      </c>
      <c r="N173" s="11">
        <f>[1]!BasilRadata10[[#This Row],[HEQ
0-2]]</f>
        <v>0</v>
      </c>
      <c r="O173" s="11">
        <f>[1]!BasilRadata10[[#This Row],[HEQ
3-6]]</f>
        <v>0</v>
      </c>
    </row>
    <row r="174" spans="1:15" x14ac:dyDescent="0.25">
      <c r="A174" s="196">
        <f>[1]!BasilRadata10[[#This Row],[År]]</f>
        <v>0</v>
      </c>
      <c r="B174" s="197">
        <f>[1]!BasilRadata10[[#This Row],[1A. Kommunenr:]]</f>
        <v>0</v>
      </c>
      <c r="C174" s="196">
        <f>[1]!BasilRadata10[[#This Row],[1A. Kommune:]]</f>
        <v>0</v>
      </c>
      <c r="D174" s="196">
        <f>[1]!BasilRadata10[[#This Row],[1A. Bydelsnummer:]]</f>
        <v>0</v>
      </c>
      <c r="E174" s="196">
        <f>[1]!BasilRadata10[[#This Row],[1A. Bydelsnavn:]]</f>
        <v>0</v>
      </c>
      <c r="F174" s="196">
        <f>[1]!BasilRadata10[[#This Row],[1A. Fylkesnummer:]]</f>
        <v>0</v>
      </c>
      <c r="G174" s="196">
        <f>[1]!BasilRadata10[[#This Row],[1A. Fylkesnavn:]]</f>
        <v>0</v>
      </c>
      <c r="H174" s="197">
        <f>[1]!BasilRadata10[[#This Row],[1B. Barnehage:]]</f>
        <v>0</v>
      </c>
      <c r="I174" s="197">
        <f>[1]!BasilRadata10[[#This Row],[1B. Organisasjonsnummer:]]</f>
        <v>0</v>
      </c>
      <c r="J174" s="197">
        <f>[1]!BasilRadata10[[#This Row],[1C. Etablert drift(årstall):]]</f>
        <v>0</v>
      </c>
      <c r="K174" s="196">
        <f>[1]!BasilRadata10[[#This Row],[1D. Barnehagetype:]]</f>
        <v>0</v>
      </c>
      <c r="L174" s="197">
        <f>[1]!BasilRadata10[[#This Row],[2A. Barnehagens eier(Private eiere må fylle ut pkt.C):]]</f>
        <v>0</v>
      </c>
      <c r="M174" s="45">
        <f>[1]!BasilRadata10[[#This Row],[8E. Oppgi antall årsverk barnehagen har pensjonsforpliktelser for:]]</f>
        <v>0</v>
      </c>
      <c r="N174" s="11">
        <f>[1]!BasilRadata10[[#This Row],[HEQ
0-2]]</f>
        <v>0</v>
      </c>
      <c r="O174" s="11">
        <f>[1]!BasilRadata10[[#This Row],[HEQ
3-6]]</f>
        <v>0</v>
      </c>
    </row>
    <row r="175" spans="1:15" x14ac:dyDescent="0.25">
      <c r="A175" s="196">
        <f>[1]!BasilRadata10[[#This Row],[År]]</f>
        <v>0</v>
      </c>
      <c r="B175" s="197">
        <f>[1]!BasilRadata10[[#This Row],[1A. Kommunenr:]]</f>
        <v>0</v>
      </c>
      <c r="C175" s="196">
        <f>[1]!BasilRadata10[[#This Row],[1A. Kommune:]]</f>
        <v>0</v>
      </c>
      <c r="D175" s="196">
        <f>[1]!BasilRadata10[[#This Row],[1A. Bydelsnummer:]]</f>
        <v>0</v>
      </c>
      <c r="E175" s="196">
        <f>[1]!BasilRadata10[[#This Row],[1A. Bydelsnavn:]]</f>
        <v>0</v>
      </c>
      <c r="F175" s="196">
        <f>[1]!BasilRadata10[[#This Row],[1A. Fylkesnummer:]]</f>
        <v>0</v>
      </c>
      <c r="G175" s="196">
        <f>[1]!BasilRadata10[[#This Row],[1A. Fylkesnavn:]]</f>
        <v>0</v>
      </c>
      <c r="H175" s="197">
        <f>[1]!BasilRadata10[[#This Row],[1B. Barnehage:]]</f>
        <v>0</v>
      </c>
      <c r="I175" s="197">
        <f>[1]!BasilRadata10[[#This Row],[1B. Organisasjonsnummer:]]</f>
        <v>0</v>
      </c>
      <c r="J175" s="197">
        <f>[1]!BasilRadata10[[#This Row],[1C. Etablert drift(årstall):]]</f>
        <v>0</v>
      </c>
      <c r="K175" s="196">
        <f>[1]!BasilRadata10[[#This Row],[1D. Barnehagetype:]]</f>
        <v>0</v>
      </c>
      <c r="L175" s="197">
        <f>[1]!BasilRadata10[[#This Row],[2A. Barnehagens eier(Private eiere må fylle ut pkt.C):]]</f>
        <v>0</v>
      </c>
      <c r="M175" s="45">
        <f>[1]!BasilRadata10[[#This Row],[8E. Oppgi antall årsverk barnehagen har pensjonsforpliktelser for:]]</f>
        <v>0</v>
      </c>
      <c r="N175" s="11">
        <f>[1]!BasilRadata10[[#This Row],[HEQ
0-2]]</f>
        <v>0</v>
      </c>
      <c r="O175" s="11">
        <f>[1]!BasilRadata10[[#This Row],[HEQ
3-6]]</f>
        <v>0</v>
      </c>
    </row>
    <row r="176" spans="1:15" x14ac:dyDescent="0.25">
      <c r="A176" s="196">
        <f>[1]!BasilRadata10[[#This Row],[År]]</f>
        <v>0</v>
      </c>
      <c r="B176" s="197">
        <f>[1]!BasilRadata10[[#This Row],[1A. Kommunenr:]]</f>
        <v>0</v>
      </c>
      <c r="C176" s="196">
        <f>[1]!BasilRadata10[[#This Row],[1A. Kommune:]]</f>
        <v>0</v>
      </c>
      <c r="D176" s="196">
        <f>[1]!BasilRadata10[[#This Row],[1A. Bydelsnummer:]]</f>
        <v>0</v>
      </c>
      <c r="E176" s="196">
        <f>[1]!BasilRadata10[[#This Row],[1A. Bydelsnavn:]]</f>
        <v>0</v>
      </c>
      <c r="F176" s="196">
        <f>[1]!BasilRadata10[[#This Row],[1A. Fylkesnummer:]]</f>
        <v>0</v>
      </c>
      <c r="G176" s="196">
        <f>[1]!BasilRadata10[[#This Row],[1A. Fylkesnavn:]]</f>
        <v>0</v>
      </c>
      <c r="H176" s="197">
        <f>[1]!BasilRadata10[[#This Row],[1B. Barnehage:]]</f>
        <v>0</v>
      </c>
      <c r="I176" s="197">
        <f>[1]!BasilRadata10[[#This Row],[1B. Organisasjonsnummer:]]</f>
        <v>0</v>
      </c>
      <c r="J176" s="197">
        <f>[1]!BasilRadata10[[#This Row],[1C. Etablert drift(årstall):]]</f>
        <v>0</v>
      </c>
      <c r="K176" s="196">
        <f>[1]!BasilRadata10[[#This Row],[1D. Barnehagetype:]]</f>
        <v>0</v>
      </c>
      <c r="L176" s="197">
        <f>[1]!BasilRadata10[[#This Row],[2A. Barnehagens eier(Private eiere må fylle ut pkt.C):]]</f>
        <v>0</v>
      </c>
      <c r="M176" s="45">
        <f>[1]!BasilRadata10[[#This Row],[8E. Oppgi antall årsverk barnehagen har pensjonsforpliktelser for:]]</f>
        <v>0</v>
      </c>
      <c r="N176" s="11">
        <f>[1]!BasilRadata10[[#This Row],[HEQ
0-2]]</f>
        <v>0</v>
      </c>
      <c r="O176" s="11">
        <f>[1]!BasilRadata10[[#This Row],[HEQ
3-6]]</f>
        <v>0</v>
      </c>
    </row>
    <row r="177" spans="1:15" x14ac:dyDescent="0.25">
      <c r="A177" s="196">
        <f>[1]!BasilRadata10[[#This Row],[År]]</f>
        <v>0</v>
      </c>
      <c r="B177" s="197">
        <f>[1]!BasilRadata10[[#This Row],[1A. Kommunenr:]]</f>
        <v>0</v>
      </c>
      <c r="C177" s="196">
        <f>[1]!BasilRadata10[[#This Row],[1A. Kommune:]]</f>
        <v>0</v>
      </c>
      <c r="D177" s="196">
        <f>[1]!BasilRadata10[[#This Row],[1A. Bydelsnummer:]]</f>
        <v>0</v>
      </c>
      <c r="E177" s="196">
        <f>[1]!BasilRadata10[[#This Row],[1A. Bydelsnavn:]]</f>
        <v>0</v>
      </c>
      <c r="F177" s="196">
        <f>[1]!BasilRadata10[[#This Row],[1A. Fylkesnummer:]]</f>
        <v>0</v>
      </c>
      <c r="G177" s="196">
        <f>[1]!BasilRadata10[[#This Row],[1A. Fylkesnavn:]]</f>
        <v>0</v>
      </c>
      <c r="H177" s="197">
        <f>[1]!BasilRadata10[[#This Row],[1B. Barnehage:]]</f>
        <v>0</v>
      </c>
      <c r="I177" s="197">
        <f>[1]!BasilRadata10[[#This Row],[1B. Organisasjonsnummer:]]</f>
        <v>0</v>
      </c>
      <c r="J177" s="197">
        <f>[1]!BasilRadata10[[#This Row],[1C. Etablert drift(årstall):]]</f>
        <v>0</v>
      </c>
      <c r="K177" s="196">
        <f>[1]!BasilRadata10[[#This Row],[1D. Barnehagetype:]]</f>
        <v>0</v>
      </c>
      <c r="L177" s="197">
        <f>[1]!BasilRadata10[[#This Row],[2A. Barnehagens eier(Private eiere må fylle ut pkt.C):]]</f>
        <v>0</v>
      </c>
      <c r="M177" s="45">
        <f>[1]!BasilRadata10[[#This Row],[8E. Oppgi antall årsverk barnehagen har pensjonsforpliktelser for:]]</f>
        <v>0</v>
      </c>
      <c r="N177" s="11">
        <f>[1]!BasilRadata10[[#This Row],[HEQ
0-2]]</f>
        <v>0</v>
      </c>
      <c r="O177" s="11">
        <f>[1]!BasilRadata10[[#This Row],[HEQ
3-6]]</f>
        <v>0</v>
      </c>
    </row>
    <row r="178" spans="1:15" x14ac:dyDescent="0.25">
      <c r="A178" s="196">
        <f>[1]!BasilRadata10[[#This Row],[År]]</f>
        <v>0</v>
      </c>
      <c r="B178" s="197">
        <f>[1]!BasilRadata10[[#This Row],[1A. Kommunenr:]]</f>
        <v>0</v>
      </c>
      <c r="C178" s="196">
        <f>[1]!BasilRadata10[[#This Row],[1A. Kommune:]]</f>
        <v>0</v>
      </c>
      <c r="D178" s="196">
        <f>[1]!BasilRadata10[[#This Row],[1A. Bydelsnummer:]]</f>
        <v>0</v>
      </c>
      <c r="E178" s="196">
        <f>[1]!BasilRadata10[[#This Row],[1A. Bydelsnavn:]]</f>
        <v>0</v>
      </c>
      <c r="F178" s="196">
        <f>[1]!BasilRadata10[[#This Row],[1A. Fylkesnummer:]]</f>
        <v>0</v>
      </c>
      <c r="G178" s="196">
        <f>[1]!BasilRadata10[[#This Row],[1A. Fylkesnavn:]]</f>
        <v>0</v>
      </c>
      <c r="H178" s="197">
        <f>[1]!BasilRadata10[[#This Row],[1B. Barnehage:]]</f>
        <v>0</v>
      </c>
      <c r="I178" s="197">
        <f>[1]!BasilRadata10[[#This Row],[1B. Organisasjonsnummer:]]</f>
        <v>0</v>
      </c>
      <c r="J178" s="197">
        <f>[1]!BasilRadata10[[#This Row],[1C. Etablert drift(årstall):]]</f>
        <v>0</v>
      </c>
      <c r="K178" s="196">
        <f>[1]!BasilRadata10[[#This Row],[1D. Barnehagetype:]]</f>
        <v>0</v>
      </c>
      <c r="L178" s="197">
        <f>[1]!BasilRadata10[[#This Row],[2A. Barnehagens eier(Private eiere må fylle ut pkt.C):]]</f>
        <v>0</v>
      </c>
      <c r="M178" s="45">
        <f>[1]!BasilRadata10[[#This Row],[8E. Oppgi antall årsverk barnehagen har pensjonsforpliktelser for:]]</f>
        <v>0</v>
      </c>
      <c r="N178" s="11">
        <f>[1]!BasilRadata10[[#This Row],[HEQ
0-2]]</f>
        <v>0</v>
      </c>
      <c r="O178" s="11">
        <f>[1]!BasilRadata10[[#This Row],[HEQ
3-6]]</f>
        <v>0</v>
      </c>
    </row>
    <row r="179" spans="1:15" x14ac:dyDescent="0.25">
      <c r="A179" s="196">
        <f>[1]!BasilRadata10[[#This Row],[År]]</f>
        <v>0</v>
      </c>
      <c r="B179" s="197">
        <f>[1]!BasilRadata10[[#This Row],[1A. Kommunenr:]]</f>
        <v>0</v>
      </c>
      <c r="C179" s="196">
        <f>[1]!BasilRadata10[[#This Row],[1A. Kommune:]]</f>
        <v>0</v>
      </c>
      <c r="D179" s="196">
        <f>[1]!BasilRadata10[[#This Row],[1A. Bydelsnummer:]]</f>
        <v>0</v>
      </c>
      <c r="E179" s="196">
        <f>[1]!BasilRadata10[[#This Row],[1A. Bydelsnavn:]]</f>
        <v>0</v>
      </c>
      <c r="F179" s="196">
        <f>[1]!BasilRadata10[[#This Row],[1A. Fylkesnummer:]]</f>
        <v>0</v>
      </c>
      <c r="G179" s="196">
        <f>[1]!BasilRadata10[[#This Row],[1A. Fylkesnavn:]]</f>
        <v>0</v>
      </c>
      <c r="H179" s="197">
        <f>[1]!BasilRadata10[[#This Row],[1B. Barnehage:]]</f>
        <v>0</v>
      </c>
      <c r="I179" s="197">
        <f>[1]!BasilRadata10[[#This Row],[1B. Organisasjonsnummer:]]</f>
        <v>0</v>
      </c>
      <c r="J179" s="197">
        <f>[1]!BasilRadata10[[#This Row],[1C. Etablert drift(årstall):]]</f>
        <v>0</v>
      </c>
      <c r="K179" s="196">
        <f>[1]!BasilRadata10[[#This Row],[1D. Barnehagetype:]]</f>
        <v>0</v>
      </c>
      <c r="L179" s="197">
        <f>[1]!BasilRadata10[[#This Row],[2A. Barnehagens eier(Private eiere må fylle ut pkt.C):]]</f>
        <v>0</v>
      </c>
      <c r="M179" s="45">
        <f>[1]!BasilRadata10[[#This Row],[8E. Oppgi antall årsverk barnehagen har pensjonsforpliktelser for:]]</f>
        <v>0</v>
      </c>
      <c r="N179" s="11">
        <f>[1]!BasilRadata10[[#This Row],[HEQ
0-2]]</f>
        <v>0</v>
      </c>
      <c r="O179" s="11">
        <f>[1]!BasilRadata10[[#This Row],[HEQ
3-6]]</f>
        <v>0</v>
      </c>
    </row>
    <row r="180" spans="1:15" x14ac:dyDescent="0.25">
      <c r="A180" s="196">
        <f>[1]!BasilRadata10[[#This Row],[År]]</f>
        <v>0</v>
      </c>
      <c r="B180" s="197">
        <f>[1]!BasilRadata10[[#This Row],[1A. Kommunenr:]]</f>
        <v>0</v>
      </c>
      <c r="C180" s="196">
        <f>[1]!BasilRadata10[[#This Row],[1A. Kommune:]]</f>
        <v>0</v>
      </c>
      <c r="D180" s="196">
        <f>[1]!BasilRadata10[[#This Row],[1A. Bydelsnummer:]]</f>
        <v>0</v>
      </c>
      <c r="E180" s="196">
        <f>[1]!BasilRadata10[[#This Row],[1A. Bydelsnavn:]]</f>
        <v>0</v>
      </c>
      <c r="F180" s="196">
        <f>[1]!BasilRadata10[[#This Row],[1A. Fylkesnummer:]]</f>
        <v>0</v>
      </c>
      <c r="G180" s="196">
        <f>[1]!BasilRadata10[[#This Row],[1A. Fylkesnavn:]]</f>
        <v>0</v>
      </c>
      <c r="H180" s="197">
        <f>[1]!BasilRadata10[[#This Row],[1B. Barnehage:]]</f>
        <v>0</v>
      </c>
      <c r="I180" s="197">
        <f>[1]!BasilRadata10[[#This Row],[1B. Organisasjonsnummer:]]</f>
        <v>0</v>
      </c>
      <c r="J180" s="197">
        <f>[1]!BasilRadata10[[#This Row],[1C. Etablert drift(årstall):]]</f>
        <v>0</v>
      </c>
      <c r="K180" s="196">
        <f>[1]!BasilRadata10[[#This Row],[1D. Barnehagetype:]]</f>
        <v>0</v>
      </c>
      <c r="L180" s="197">
        <f>[1]!BasilRadata10[[#This Row],[2A. Barnehagens eier(Private eiere må fylle ut pkt.C):]]</f>
        <v>0</v>
      </c>
      <c r="M180" s="45">
        <f>[1]!BasilRadata10[[#This Row],[8E. Oppgi antall årsverk barnehagen har pensjonsforpliktelser for:]]</f>
        <v>0</v>
      </c>
      <c r="N180" s="11">
        <f>[1]!BasilRadata10[[#This Row],[HEQ
0-2]]</f>
        <v>0</v>
      </c>
      <c r="O180" s="11">
        <f>[1]!BasilRadata10[[#This Row],[HEQ
3-6]]</f>
        <v>0</v>
      </c>
    </row>
    <row r="181" spans="1:15" x14ac:dyDescent="0.25">
      <c r="A181" s="196">
        <f>[1]!BasilRadata10[[#This Row],[År]]</f>
        <v>0</v>
      </c>
      <c r="B181" s="197">
        <f>[1]!BasilRadata10[[#This Row],[1A. Kommunenr:]]</f>
        <v>0</v>
      </c>
      <c r="C181" s="196">
        <f>[1]!BasilRadata10[[#This Row],[1A. Kommune:]]</f>
        <v>0</v>
      </c>
      <c r="D181" s="196">
        <f>[1]!BasilRadata10[[#This Row],[1A. Bydelsnummer:]]</f>
        <v>0</v>
      </c>
      <c r="E181" s="196">
        <f>[1]!BasilRadata10[[#This Row],[1A. Bydelsnavn:]]</f>
        <v>0</v>
      </c>
      <c r="F181" s="196">
        <f>[1]!BasilRadata10[[#This Row],[1A. Fylkesnummer:]]</f>
        <v>0</v>
      </c>
      <c r="G181" s="196">
        <f>[1]!BasilRadata10[[#This Row],[1A. Fylkesnavn:]]</f>
        <v>0</v>
      </c>
      <c r="H181" s="197">
        <f>[1]!BasilRadata10[[#This Row],[1B. Barnehage:]]</f>
        <v>0</v>
      </c>
      <c r="I181" s="197">
        <f>[1]!BasilRadata10[[#This Row],[1B. Organisasjonsnummer:]]</f>
        <v>0</v>
      </c>
      <c r="J181" s="197">
        <f>[1]!BasilRadata10[[#This Row],[1C. Etablert drift(årstall):]]</f>
        <v>0</v>
      </c>
      <c r="K181" s="196">
        <f>[1]!BasilRadata10[[#This Row],[1D. Barnehagetype:]]</f>
        <v>0</v>
      </c>
      <c r="L181" s="197">
        <f>[1]!BasilRadata10[[#This Row],[2A. Barnehagens eier(Private eiere må fylle ut pkt.C):]]</f>
        <v>0</v>
      </c>
      <c r="M181" s="45">
        <f>[1]!BasilRadata10[[#This Row],[8E. Oppgi antall årsverk barnehagen har pensjonsforpliktelser for:]]</f>
        <v>0</v>
      </c>
      <c r="N181" s="11">
        <f>[1]!BasilRadata10[[#This Row],[HEQ
0-2]]</f>
        <v>0</v>
      </c>
      <c r="O181" s="11">
        <f>[1]!BasilRadata10[[#This Row],[HEQ
3-6]]</f>
        <v>0</v>
      </c>
    </row>
    <row r="182" spans="1:15" x14ac:dyDescent="0.25">
      <c r="A182" s="196">
        <f>[1]!BasilRadata10[[#This Row],[År]]</f>
        <v>0</v>
      </c>
      <c r="B182" s="197">
        <f>[1]!BasilRadata10[[#This Row],[1A. Kommunenr:]]</f>
        <v>0</v>
      </c>
      <c r="C182" s="196">
        <f>[1]!BasilRadata10[[#This Row],[1A. Kommune:]]</f>
        <v>0</v>
      </c>
      <c r="D182" s="196">
        <f>[1]!BasilRadata10[[#This Row],[1A. Bydelsnummer:]]</f>
        <v>0</v>
      </c>
      <c r="E182" s="196">
        <f>[1]!BasilRadata10[[#This Row],[1A. Bydelsnavn:]]</f>
        <v>0</v>
      </c>
      <c r="F182" s="196">
        <f>[1]!BasilRadata10[[#This Row],[1A. Fylkesnummer:]]</f>
        <v>0</v>
      </c>
      <c r="G182" s="196">
        <f>[1]!BasilRadata10[[#This Row],[1A. Fylkesnavn:]]</f>
        <v>0</v>
      </c>
      <c r="H182" s="197">
        <f>[1]!BasilRadata10[[#This Row],[1B. Barnehage:]]</f>
        <v>0</v>
      </c>
      <c r="I182" s="197">
        <f>[1]!BasilRadata10[[#This Row],[1B. Organisasjonsnummer:]]</f>
        <v>0</v>
      </c>
      <c r="J182" s="197">
        <f>[1]!BasilRadata10[[#This Row],[1C. Etablert drift(årstall):]]</f>
        <v>0</v>
      </c>
      <c r="K182" s="196">
        <f>[1]!BasilRadata10[[#This Row],[1D. Barnehagetype:]]</f>
        <v>0</v>
      </c>
      <c r="L182" s="197">
        <f>[1]!BasilRadata10[[#This Row],[2A. Barnehagens eier(Private eiere må fylle ut pkt.C):]]</f>
        <v>0</v>
      </c>
      <c r="M182" s="45">
        <f>[1]!BasilRadata10[[#This Row],[8E. Oppgi antall årsverk barnehagen har pensjonsforpliktelser for:]]</f>
        <v>0</v>
      </c>
      <c r="N182" s="11">
        <f>[1]!BasilRadata10[[#This Row],[HEQ
0-2]]</f>
        <v>0</v>
      </c>
      <c r="O182" s="11">
        <f>[1]!BasilRadata10[[#This Row],[HEQ
3-6]]</f>
        <v>0</v>
      </c>
    </row>
    <row r="183" spans="1:15" x14ac:dyDescent="0.25">
      <c r="A183" s="196">
        <f>[1]!BasilRadata10[[#This Row],[År]]</f>
        <v>0</v>
      </c>
      <c r="B183" s="197">
        <f>[1]!BasilRadata10[[#This Row],[1A. Kommunenr:]]</f>
        <v>0</v>
      </c>
      <c r="C183" s="196">
        <f>[1]!BasilRadata10[[#This Row],[1A. Kommune:]]</f>
        <v>0</v>
      </c>
      <c r="D183" s="196">
        <f>[1]!BasilRadata10[[#This Row],[1A. Bydelsnummer:]]</f>
        <v>0</v>
      </c>
      <c r="E183" s="196">
        <f>[1]!BasilRadata10[[#This Row],[1A. Bydelsnavn:]]</f>
        <v>0</v>
      </c>
      <c r="F183" s="196">
        <f>[1]!BasilRadata10[[#This Row],[1A. Fylkesnummer:]]</f>
        <v>0</v>
      </c>
      <c r="G183" s="196">
        <f>[1]!BasilRadata10[[#This Row],[1A. Fylkesnavn:]]</f>
        <v>0</v>
      </c>
      <c r="H183" s="197">
        <f>[1]!BasilRadata10[[#This Row],[1B. Barnehage:]]</f>
        <v>0</v>
      </c>
      <c r="I183" s="197">
        <f>[1]!BasilRadata10[[#This Row],[1B. Organisasjonsnummer:]]</f>
        <v>0</v>
      </c>
      <c r="J183" s="197">
        <f>[1]!BasilRadata10[[#This Row],[1C. Etablert drift(årstall):]]</f>
        <v>0</v>
      </c>
      <c r="K183" s="196">
        <f>[1]!BasilRadata10[[#This Row],[1D. Barnehagetype:]]</f>
        <v>0</v>
      </c>
      <c r="L183" s="197">
        <f>[1]!BasilRadata10[[#This Row],[2A. Barnehagens eier(Private eiere må fylle ut pkt.C):]]</f>
        <v>0</v>
      </c>
      <c r="M183" s="45">
        <f>[1]!BasilRadata10[[#This Row],[8E. Oppgi antall årsverk barnehagen har pensjonsforpliktelser for:]]</f>
        <v>0</v>
      </c>
      <c r="N183" s="11">
        <f>[1]!BasilRadata10[[#This Row],[HEQ
0-2]]</f>
        <v>0</v>
      </c>
      <c r="O183" s="11">
        <f>[1]!BasilRadata10[[#This Row],[HEQ
3-6]]</f>
        <v>0</v>
      </c>
    </row>
    <row r="184" spans="1:15" x14ac:dyDescent="0.25">
      <c r="A184" s="196">
        <f>[1]!BasilRadata10[[#This Row],[År]]</f>
        <v>0</v>
      </c>
      <c r="B184" s="197">
        <f>[1]!BasilRadata10[[#This Row],[1A. Kommunenr:]]</f>
        <v>0</v>
      </c>
      <c r="C184" s="196">
        <f>[1]!BasilRadata10[[#This Row],[1A. Kommune:]]</f>
        <v>0</v>
      </c>
      <c r="D184" s="196">
        <f>[1]!BasilRadata10[[#This Row],[1A. Bydelsnummer:]]</f>
        <v>0</v>
      </c>
      <c r="E184" s="196">
        <f>[1]!BasilRadata10[[#This Row],[1A. Bydelsnavn:]]</f>
        <v>0</v>
      </c>
      <c r="F184" s="196">
        <f>[1]!BasilRadata10[[#This Row],[1A. Fylkesnummer:]]</f>
        <v>0</v>
      </c>
      <c r="G184" s="196">
        <f>[1]!BasilRadata10[[#This Row],[1A. Fylkesnavn:]]</f>
        <v>0</v>
      </c>
      <c r="H184" s="197">
        <f>[1]!BasilRadata10[[#This Row],[1B. Barnehage:]]</f>
        <v>0</v>
      </c>
      <c r="I184" s="197">
        <f>[1]!BasilRadata10[[#This Row],[1B. Organisasjonsnummer:]]</f>
        <v>0</v>
      </c>
      <c r="J184" s="197">
        <f>[1]!BasilRadata10[[#This Row],[1C. Etablert drift(årstall):]]</f>
        <v>0</v>
      </c>
      <c r="K184" s="196">
        <f>[1]!BasilRadata10[[#This Row],[1D. Barnehagetype:]]</f>
        <v>0</v>
      </c>
      <c r="L184" s="197">
        <f>[1]!BasilRadata10[[#This Row],[2A. Barnehagens eier(Private eiere må fylle ut pkt.C):]]</f>
        <v>0</v>
      </c>
      <c r="M184" s="45">
        <f>[1]!BasilRadata10[[#This Row],[8E. Oppgi antall årsverk barnehagen har pensjonsforpliktelser for:]]</f>
        <v>0</v>
      </c>
      <c r="N184" s="11">
        <f>[1]!BasilRadata10[[#This Row],[HEQ
0-2]]</f>
        <v>0</v>
      </c>
      <c r="O184" s="11">
        <f>[1]!BasilRadata10[[#This Row],[HEQ
3-6]]</f>
        <v>0</v>
      </c>
    </row>
    <row r="185" spans="1:15" x14ac:dyDescent="0.25">
      <c r="A185" s="196">
        <f>[1]!BasilRadata10[[#This Row],[År]]</f>
        <v>0</v>
      </c>
      <c r="B185" s="197">
        <f>[1]!BasilRadata10[[#This Row],[1A. Kommunenr:]]</f>
        <v>0</v>
      </c>
      <c r="C185" s="196">
        <f>[1]!BasilRadata10[[#This Row],[1A. Kommune:]]</f>
        <v>0</v>
      </c>
      <c r="D185" s="196">
        <f>[1]!BasilRadata10[[#This Row],[1A. Bydelsnummer:]]</f>
        <v>0</v>
      </c>
      <c r="E185" s="196">
        <f>[1]!BasilRadata10[[#This Row],[1A. Bydelsnavn:]]</f>
        <v>0</v>
      </c>
      <c r="F185" s="196">
        <f>[1]!BasilRadata10[[#This Row],[1A. Fylkesnummer:]]</f>
        <v>0</v>
      </c>
      <c r="G185" s="196">
        <f>[1]!BasilRadata10[[#This Row],[1A. Fylkesnavn:]]</f>
        <v>0</v>
      </c>
      <c r="H185" s="197">
        <f>[1]!BasilRadata10[[#This Row],[1B. Barnehage:]]</f>
        <v>0</v>
      </c>
      <c r="I185" s="197">
        <f>[1]!BasilRadata10[[#This Row],[1B. Organisasjonsnummer:]]</f>
        <v>0</v>
      </c>
      <c r="J185" s="197">
        <f>[1]!BasilRadata10[[#This Row],[1C. Etablert drift(årstall):]]</f>
        <v>0</v>
      </c>
      <c r="K185" s="196">
        <f>[1]!BasilRadata10[[#This Row],[1D. Barnehagetype:]]</f>
        <v>0</v>
      </c>
      <c r="L185" s="197">
        <f>[1]!BasilRadata10[[#This Row],[2A. Barnehagens eier(Private eiere må fylle ut pkt.C):]]</f>
        <v>0</v>
      </c>
      <c r="M185" s="45">
        <f>[1]!BasilRadata10[[#This Row],[8E. Oppgi antall årsverk barnehagen har pensjonsforpliktelser for:]]</f>
        <v>0</v>
      </c>
      <c r="N185" s="11">
        <f>[1]!BasilRadata10[[#This Row],[HEQ
0-2]]</f>
        <v>0</v>
      </c>
      <c r="O185" s="11">
        <f>[1]!BasilRadata10[[#This Row],[HEQ
3-6]]</f>
        <v>0</v>
      </c>
    </row>
    <row r="186" spans="1:15" x14ac:dyDescent="0.25">
      <c r="A186" s="196">
        <f>[1]!BasilRadata10[[#This Row],[År]]</f>
        <v>0</v>
      </c>
      <c r="B186" s="197">
        <f>[1]!BasilRadata10[[#This Row],[1A. Kommunenr:]]</f>
        <v>0</v>
      </c>
      <c r="C186" s="196">
        <f>[1]!BasilRadata10[[#This Row],[1A. Kommune:]]</f>
        <v>0</v>
      </c>
      <c r="D186" s="196">
        <f>[1]!BasilRadata10[[#This Row],[1A. Bydelsnummer:]]</f>
        <v>0</v>
      </c>
      <c r="E186" s="196">
        <f>[1]!BasilRadata10[[#This Row],[1A. Bydelsnavn:]]</f>
        <v>0</v>
      </c>
      <c r="F186" s="196">
        <f>[1]!BasilRadata10[[#This Row],[1A. Fylkesnummer:]]</f>
        <v>0</v>
      </c>
      <c r="G186" s="196">
        <f>[1]!BasilRadata10[[#This Row],[1A. Fylkesnavn:]]</f>
        <v>0</v>
      </c>
      <c r="H186" s="197">
        <f>[1]!BasilRadata10[[#This Row],[1B. Barnehage:]]</f>
        <v>0</v>
      </c>
      <c r="I186" s="197">
        <f>[1]!BasilRadata10[[#This Row],[1B. Organisasjonsnummer:]]</f>
        <v>0</v>
      </c>
      <c r="J186" s="197">
        <f>[1]!BasilRadata10[[#This Row],[1C. Etablert drift(årstall):]]</f>
        <v>0</v>
      </c>
      <c r="K186" s="196">
        <f>[1]!BasilRadata10[[#This Row],[1D. Barnehagetype:]]</f>
        <v>0</v>
      </c>
      <c r="L186" s="197">
        <f>[1]!BasilRadata10[[#This Row],[2A. Barnehagens eier(Private eiere må fylle ut pkt.C):]]</f>
        <v>0</v>
      </c>
      <c r="M186" s="45">
        <f>[1]!BasilRadata10[[#This Row],[8E. Oppgi antall årsverk barnehagen har pensjonsforpliktelser for:]]</f>
        <v>0</v>
      </c>
      <c r="N186" s="11">
        <f>[1]!BasilRadata10[[#This Row],[HEQ
0-2]]</f>
        <v>0</v>
      </c>
      <c r="O186" s="11">
        <f>[1]!BasilRadata10[[#This Row],[HEQ
3-6]]</f>
        <v>0</v>
      </c>
    </row>
    <row r="187" spans="1:15" x14ac:dyDescent="0.25">
      <c r="A187" s="196">
        <f>[1]!BasilRadata10[[#This Row],[År]]</f>
        <v>0</v>
      </c>
      <c r="B187" s="197">
        <f>[1]!BasilRadata10[[#This Row],[1A. Kommunenr:]]</f>
        <v>0</v>
      </c>
      <c r="C187" s="196">
        <f>[1]!BasilRadata10[[#This Row],[1A. Kommune:]]</f>
        <v>0</v>
      </c>
      <c r="D187" s="196">
        <f>[1]!BasilRadata10[[#This Row],[1A. Bydelsnummer:]]</f>
        <v>0</v>
      </c>
      <c r="E187" s="196">
        <f>[1]!BasilRadata10[[#This Row],[1A. Bydelsnavn:]]</f>
        <v>0</v>
      </c>
      <c r="F187" s="196">
        <f>[1]!BasilRadata10[[#This Row],[1A. Fylkesnummer:]]</f>
        <v>0</v>
      </c>
      <c r="G187" s="196">
        <f>[1]!BasilRadata10[[#This Row],[1A. Fylkesnavn:]]</f>
        <v>0</v>
      </c>
      <c r="H187" s="197">
        <f>[1]!BasilRadata10[[#This Row],[1B. Barnehage:]]</f>
        <v>0</v>
      </c>
      <c r="I187" s="197">
        <f>[1]!BasilRadata10[[#This Row],[1B. Organisasjonsnummer:]]</f>
        <v>0</v>
      </c>
      <c r="J187" s="197">
        <f>[1]!BasilRadata10[[#This Row],[1C. Etablert drift(årstall):]]</f>
        <v>0</v>
      </c>
      <c r="K187" s="196">
        <f>[1]!BasilRadata10[[#This Row],[1D. Barnehagetype:]]</f>
        <v>0</v>
      </c>
      <c r="L187" s="197">
        <f>[1]!BasilRadata10[[#This Row],[2A. Barnehagens eier(Private eiere må fylle ut pkt.C):]]</f>
        <v>0</v>
      </c>
      <c r="M187" s="45">
        <f>[1]!BasilRadata10[[#This Row],[8E. Oppgi antall årsverk barnehagen har pensjonsforpliktelser for:]]</f>
        <v>0</v>
      </c>
      <c r="N187" s="11">
        <f>[1]!BasilRadata10[[#This Row],[HEQ
0-2]]</f>
        <v>0</v>
      </c>
      <c r="O187" s="11">
        <f>[1]!BasilRadata10[[#This Row],[HEQ
3-6]]</f>
        <v>0</v>
      </c>
    </row>
    <row r="188" spans="1:15" x14ac:dyDescent="0.25">
      <c r="A188" s="196">
        <f>[1]!BasilRadata10[[#This Row],[År]]</f>
        <v>0</v>
      </c>
      <c r="B188" s="197">
        <f>[1]!BasilRadata10[[#This Row],[1A. Kommunenr:]]</f>
        <v>0</v>
      </c>
      <c r="C188" s="196">
        <f>[1]!BasilRadata10[[#This Row],[1A. Kommune:]]</f>
        <v>0</v>
      </c>
      <c r="D188" s="196">
        <f>[1]!BasilRadata10[[#This Row],[1A. Bydelsnummer:]]</f>
        <v>0</v>
      </c>
      <c r="E188" s="196">
        <f>[1]!BasilRadata10[[#This Row],[1A. Bydelsnavn:]]</f>
        <v>0</v>
      </c>
      <c r="F188" s="196">
        <f>[1]!BasilRadata10[[#This Row],[1A. Fylkesnummer:]]</f>
        <v>0</v>
      </c>
      <c r="G188" s="196">
        <f>[1]!BasilRadata10[[#This Row],[1A. Fylkesnavn:]]</f>
        <v>0</v>
      </c>
      <c r="H188" s="197">
        <f>[1]!BasilRadata10[[#This Row],[1B. Barnehage:]]</f>
        <v>0</v>
      </c>
      <c r="I188" s="197">
        <f>[1]!BasilRadata10[[#This Row],[1B. Organisasjonsnummer:]]</f>
        <v>0</v>
      </c>
      <c r="J188" s="197">
        <f>[1]!BasilRadata10[[#This Row],[1C. Etablert drift(årstall):]]</f>
        <v>0</v>
      </c>
      <c r="K188" s="196">
        <f>[1]!BasilRadata10[[#This Row],[1D. Barnehagetype:]]</f>
        <v>0</v>
      </c>
      <c r="L188" s="197">
        <f>[1]!BasilRadata10[[#This Row],[2A. Barnehagens eier(Private eiere må fylle ut pkt.C):]]</f>
        <v>0</v>
      </c>
      <c r="M188" s="45">
        <f>[1]!BasilRadata10[[#This Row],[8E. Oppgi antall årsverk barnehagen har pensjonsforpliktelser for:]]</f>
        <v>0</v>
      </c>
      <c r="N188" s="11">
        <f>[1]!BasilRadata10[[#This Row],[HEQ
0-2]]</f>
        <v>0</v>
      </c>
      <c r="O188" s="11">
        <f>[1]!BasilRadata10[[#This Row],[HEQ
3-6]]</f>
        <v>0</v>
      </c>
    </row>
    <row r="189" spans="1:15" x14ac:dyDescent="0.25">
      <c r="A189" s="196">
        <f>[1]!BasilRadata10[[#This Row],[År]]</f>
        <v>0</v>
      </c>
      <c r="B189" s="197">
        <f>[1]!BasilRadata10[[#This Row],[1A. Kommunenr:]]</f>
        <v>0</v>
      </c>
      <c r="C189" s="196">
        <f>[1]!BasilRadata10[[#This Row],[1A. Kommune:]]</f>
        <v>0</v>
      </c>
      <c r="D189" s="196">
        <f>[1]!BasilRadata10[[#This Row],[1A. Bydelsnummer:]]</f>
        <v>0</v>
      </c>
      <c r="E189" s="196">
        <f>[1]!BasilRadata10[[#This Row],[1A. Bydelsnavn:]]</f>
        <v>0</v>
      </c>
      <c r="F189" s="196">
        <f>[1]!BasilRadata10[[#This Row],[1A. Fylkesnummer:]]</f>
        <v>0</v>
      </c>
      <c r="G189" s="196">
        <f>[1]!BasilRadata10[[#This Row],[1A. Fylkesnavn:]]</f>
        <v>0</v>
      </c>
      <c r="H189" s="197">
        <f>[1]!BasilRadata10[[#This Row],[1B. Barnehage:]]</f>
        <v>0</v>
      </c>
      <c r="I189" s="197">
        <f>[1]!BasilRadata10[[#This Row],[1B. Organisasjonsnummer:]]</f>
        <v>0</v>
      </c>
      <c r="J189" s="197">
        <f>[1]!BasilRadata10[[#This Row],[1C. Etablert drift(årstall):]]</f>
        <v>0</v>
      </c>
      <c r="K189" s="196">
        <f>[1]!BasilRadata10[[#This Row],[1D. Barnehagetype:]]</f>
        <v>0</v>
      </c>
      <c r="L189" s="197">
        <f>[1]!BasilRadata10[[#This Row],[2A. Barnehagens eier(Private eiere må fylle ut pkt.C):]]</f>
        <v>0</v>
      </c>
      <c r="M189" s="45">
        <f>[1]!BasilRadata10[[#This Row],[8E. Oppgi antall årsverk barnehagen har pensjonsforpliktelser for:]]</f>
        <v>0</v>
      </c>
      <c r="N189" s="11">
        <f>[1]!BasilRadata10[[#This Row],[HEQ
0-2]]</f>
        <v>0</v>
      </c>
      <c r="O189" s="11">
        <f>[1]!BasilRadata10[[#This Row],[HEQ
3-6]]</f>
        <v>0</v>
      </c>
    </row>
    <row r="190" spans="1:15" x14ac:dyDescent="0.25">
      <c r="A190" s="196">
        <f>[1]!BasilRadata10[[#This Row],[År]]</f>
        <v>0</v>
      </c>
      <c r="B190" s="197">
        <f>[1]!BasilRadata10[[#This Row],[1A. Kommunenr:]]</f>
        <v>0</v>
      </c>
      <c r="C190" s="196">
        <f>[1]!BasilRadata10[[#This Row],[1A. Kommune:]]</f>
        <v>0</v>
      </c>
      <c r="D190" s="196">
        <f>[1]!BasilRadata10[[#This Row],[1A. Bydelsnummer:]]</f>
        <v>0</v>
      </c>
      <c r="E190" s="196">
        <f>[1]!BasilRadata10[[#This Row],[1A. Bydelsnavn:]]</f>
        <v>0</v>
      </c>
      <c r="F190" s="196">
        <f>[1]!BasilRadata10[[#This Row],[1A. Fylkesnummer:]]</f>
        <v>0</v>
      </c>
      <c r="G190" s="196">
        <f>[1]!BasilRadata10[[#This Row],[1A. Fylkesnavn:]]</f>
        <v>0</v>
      </c>
      <c r="H190" s="197">
        <f>[1]!BasilRadata10[[#This Row],[1B. Barnehage:]]</f>
        <v>0</v>
      </c>
      <c r="I190" s="197">
        <f>[1]!BasilRadata10[[#This Row],[1B. Organisasjonsnummer:]]</f>
        <v>0</v>
      </c>
      <c r="J190" s="197">
        <f>[1]!BasilRadata10[[#This Row],[1C. Etablert drift(årstall):]]</f>
        <v>0</v>
      </c>
      <c r="K190" s="196">
        <f>[1]!BasilRadata10[[#This Row],[1D. Barnehagetype:]]</f>
        <v>0</v>
      </c>
      <c r="L190" s="197">
        <f>[1]!BasilRadata10[[#This Row],[2A. Barnehagens eier(Private eiere må fylle ut pkt.C):]]</f>
        <v>0</v>
      </c>
      <c r="M190" s="45">
        <f>[1]!BasilRadata10[[#This Row],[8E. Oppgi antall årsverk barnehagen har pensjonsforpliktelser for:]]</f>
        <v>0</v>
      </c>
      <c r="N190" s="11">
        <f>[1]!BasilRadata10[[#This Row],[HEQ
0-2]]</f>
        <v>0</v>
      </c>
      <c r="O190" s="11">
        <f>[1]!BasilRadata10[[#This Row],[HEQ
3-6]]</f>
        <v>0</v>
      </c>
    </row>
    <row r="191" spans="1:15" x14ac:dyDescent="0.25">
      <c r="A191" s="196">
        <f>[1]!BasilRadata10[[#This Row],[År]]</f>
        <v>0</v>
      </c>
      <c r="B191" s="197">
        <f>[1]!BasilRadata10[[#This Row],[1A. Kommunenr:]]</f>
        <v>0</v>
      </c>
      <c r="C191" s="196">
        <f>[1]!BasilRadata10[[#This Row],[1A. Kommune:]]</f>
        <v>0</v>
      </c>
      <c r="D191" s="196">
        <f>[1]!BasilRadata10[[#This Row],[1A. Bydelsnummer:]]</f>
        <v>0</v>
      </c>
      <c r="E191" s="196">
        <f>[1]!BasilRadata10[[#This Row],[1A. Bydelsnavn:]]</f>
        <v>0</v>
      </c>
      <c r="F191" s="196">
        <f>[1]!BasilRadata10[[#This Row],[1A. Fylkesnummer:]]</f>
        <v>0</v>
      </c>
      <c r="G191" s="196">
        <f>[1]!BasilRadata10[[#This Row],[1A. Fylkesnavn:]]</f>
        <v>0</v>
      </c>
      <c r="H191" s="197">
        <f>[1]!BasilRadata10[[#This Row],[1B. Barnehage:]]</f>
        <v>0</v>
      </c>
      <c r="I191" s="197">
        <f>[1]!BasilRadata10[[#This Row],[1B. Organisasjonsnummer:]]</f>
        <v>0</v>
      </c>
      <c r="J191" s="197">
        <f>[1]!BasilRadata10[[#This Row],[1C. Etablert drift(årstall):]]</f>
        <v>0</v>
      </c>
      <c r="K191" s="196">
        <f>[1]!BasilRadata10[[#This Row],[1D. Barnehagetype:]]</f>
        <v>0</v>
      </c>
      <c r="L191" s="197">
        <f>[1]!BasilRadata10[[#This Row],[2A. Barnehagens eier(Private eiere må fylle ut pkt.C):]]</f>
        <v>0</v>
      </c>
      <c r="M191" s="45">
        <f>[1]!BasilRadata10[[#This Row],[8E. Oppgi antall årsverk barnehagen har pensjonsforpliktelser for:]]</f>
        <v>0</v>
      </c>
      <c r="N191" s="11">
        <f>[1]!BasilRadata10[[#This Row],[HEQ
0-2]]</f>
        <v>0</v>
      </c>
      <c r="O191" s="11">
        <f>[1]!BasilRadata10[[#This Row],[HEQ
3-6]]</f>
        <v>0</v>
      </c>
    </row>
    <row r="192" spans="1:15" x14ac:dyDescent="0.25">
      <c r="A192" s="196">
        <f>[1]!BasilRadata10[[#This Row],[År]]</f>
        <v>0</v>
      </c>
      <c r="B192" s="197">
        <f>[1]!BasilRadata10[[#This Row],[1A. Kommunenr:]]</f>
        <v>0</v>
      </c>
      <c r="C192" s="196">
        <f>[1]!BasilRadata10[[#This Row],[1A. Kommune:]]</f>
        <v>0</v>
      </c>
      <c r="D192" s="196">
        <f>[1]!BasilRadata10[[#This Row],[1A. Bydelsnummer:]]</f>
        <v>0</v>
      </c>
      <c r="E192" s="196">
        <f>[1]!BasilRadata10[[#This Row],[1A. Bydelsnavn:]]</f>
        <v>0</v>
      </c>
      <c r="F192" s="196">
        <f>[1]!BasilRadata10[[#This Row],[1A. Fylkesnummer:]]</f>
        <v>0</v>
      </c>
      <c r="G192" s="196">
        <f>[1]!BasilRadata10[[#This Row],[1A. Fylkesnavn:]]</f>
        <v>0</v>
      </c>
      <c r="H192" s="197">
        <f>[1]!BasilRadata10[[#This Row],[1B. Barnehage:]]</f>
        <v>0</v>
      </c>
      <c r="I192" s="197">
        <f>[1]!BasilRadata10[[#This Row],[1B. Organisasjonsnummer:]]</f>
        <v>0</v>
      </c>
      <c r="J192" s="197">
        <f>[1]!BasilRadata10[[#This Row],[1C. Etablert drift(årstall):]]</f>
        <v>0</v>
      </c>
      <c r="K192" s="196">
        <f>[1]!BasilRadata10[[#This Row],[1D. Barnehagetype:]]</f>
        <v>0</v>
      </c>
      <c r="L192" s="197">
        <f>[1]!BasilRadata10[[#This Row],[2A. Barnehagens eier(Private eiere må fylle ut pkt.C):]]</f>
        <v>0</v>
      </c>
      <c r="M192" s="45">
        <f>[1]!BasilRadata10[[#This Row],[8E. Oppgi antall årsverk barnehagen har pensjonsforpliktelser for:]]</f>
        <v>0</v>
      </c>
      <c r="N192" s="11">
        <f>[1]!BasilRadata10[[#This Row],[HEQ
0-2]]</f>
        <v>0</v>
      </c>
      <c r="O192" s="11">
        <f>[1]!BasilRadata10[[#This Row],[HEQ
3-6]]</f>
        <v>0</v>
      </c>
    </row>
    <row r="193" spans="1:15" x14ac:dyDescent="0.25">
      <c r="A193" s="196">
        <f>[1]!BasilRadata10[[#This Row],[År]]</f>
        <v>0</v>
      </c>
      <c r="B193" s="197">
        <f>[1]!BasilRadata10[[#This Row],[1A. Kommunenr:]]</f>
        <v>0</v>
      </c>
      <c r="C193" s="196">
        <f>[1]!BasilRadata10[[#This Row],[1A. Kommune:]]</f>
        <v>0</v>
      </c>
      <c r="D193" s="196">
        <f>[1]!BasilRadata10[[#This Row],[1A. Bydelsnummer:]]</f>
        <v>0</v>
      </c>
      <c r="E193" s="196">
        <f>[1]!BasilRadata10[[#This Row],[1A. Bydelsnavn:]]</f>
        <v>0</v>
      </c>
      <c r="F193" s="196">
        <f>[1]!BasilRadata10[[#This Row],[1A. Fylkesnummer:]]</f>
        <v>0</v>
      </c>
      <c r="G193" s="196">
        <f>[1]!BasilRadata10[[#This Row],[1A. Fylkesnavn:]]</f>
        <v>0</v>
      </c>
      <c r="H193" s="197">
        <f>[1]!BasilRadata10[[#This Row],[1B. Barnehage:]]</f>
        <v>0</v>
      </c>
      <c r="I193" s="197">
        <f>[1]!BasilRadata10[[#This Row],[1B. Organisasjonsnummer:]]</f>
        <v>0</v>
      </c>
      <c r="J193" s="197">
        <f>[1]!BasilRadata10[[#This Row],[1C. Etablert drift(årstall):]]</f>
        <v>0</v>
      </c>
      <c r="K193" s="196">
        <f>[1]!BasilRadata10[[#This Row],[1D. Barnehagetype:]]</f>
        <v>0</v>
      </c>
      <c r="L193" s="197">
        <f>[1]!BasilRadata10[[#This Row],[2A. Barnehagens eier(Private eiere må fylle ut pkt.C):]]</f>
        <v>0</v>
      </c>
      <c r="M193" s="45">
        <f>[1]!BasilRadata10[[#This Row],[8E. Oppgi antall årsverk barnehagen har pensjonsforpliktelser for:]]</f>
        <v>0</v>
      </c>
      <c r="N193" s="11">
        <f>[1]!BasilRadata10[[#This Row],[HEQ
0-2]]</f>
        <v>0</v>
      </c>
      <c r="O193" s="11">
        <f>[1]!BasilRadata10[[#This Row],[HEQ
3-6]]</f>
        <v>0</v>
      </c>
    </row>
    <row r="194" spans="1:15" x14ac:dyDescent="0.25">
      <c r="A194" s="196">
        <f>[1]!BasilRadata10[[#This Row],[År]]</f>
        <v>0</v>
      </c>
      <c r="B194" s="197">
        <f>[1]!BasilRadata10[[#This Row],[1A. Kommunenr:]]</f>
        <v>0</v>
      </c>
      <c r="C194" s="196">
        <f>[1]!BasilRadata10[[#This Row],[1A. Kommune:]]</f>
        <v>0</v>
      </c>
      <c r="D194" s="196">
        <f>[1]!BasilRadata10[[#This Row],[1A. Bydelsnummer:]]</f>
        <v>0</v>
      </c>
      <c r="E194" s="196">
        <f>[1]!BasilRadata10[[#This Row],[1A. Bydelsnavn:]]</f>
        <v>0</v>
      </c>
      <c r="F194" s="196">
        <f>[1]!BasilRadata10[[#This Row],[1A. Fylkesnummer:]]</f>
        <v>0</v>
      </c>
      <c r="G194" s="196">
        <f>[1]!BasilRadata10[[#This Row],[1A. Fylkesnavn:]]</f>
        <v>0</v>
      </c>
      <c r="H194" s="197">
        <f>[1]!BasilRadata10[[#This Row],[1B. Barnehage:]]</f>
        <v>0</v>
      </c>
      <c r="I194" s="197">
        <f>[1]!BasilRadata10[[#This Row],[1B. Organisasjonsnummer:]]</f>
        <v>0</v>
      </c>
      <c r="J194" s="197">
        <f>[1]!BasilRadata10[[#This Row],[1C. Etablert drift(årstall):]]</f>
        <v>0</v>
      </c>
      <c r="K194" s="196">
        <f>[1]!BasilRadata10[[#This Row],[1D. Barnehagetype:]]</f>
        <v>0</v>
      </c>
      <c r="L194" s="197">
        <f>[1]!BasilRadata10[[#This Row],[2A. Barnehagens eier(Private eiere må fylle ut pkt.C):]]</f>
        <v>0</v>
      </c>
      <c r="M194" s="45">
        <f>[1]!BasilRadata10[[#This Row],[8E. Oppgi antall årsverk barnehagen har pensjonsforpliktelser for:]]</f>
        <v>0</v>
      </c>
      <c r="N194" s="11">
        <f>[1]!BasilRadata10[[#This Row],[HEQ
0-2]]</f>
        <v>0</v>
      </c>
      <c r="O194" s="11">
        <f>[1]!BasilRadata10[[#This Row],[HEQ
3-6]]</f>
        <v>0</v>
      </c>
    </row>
    <row r="195" spans="1:15" x14ac:dyDescent="0.25">
      <c r="A195" s="196">
        <f>[1]!BasilRadata10[[#This Row],[År]]</f>
        <v>0</v>
      </c>
      <c r="B195" s="197">
        <f>[1]!BasilRadata10[[#This Row],[1A. Kommunenr:]]</f>
        <v>0</v>
      </c>
      <c r="C195" s="196">
        <f>[1]!BasilRadata10[[#This Row],[1A. Kommune:]]</f>
        <v>0</v>
      </c>
      <c r="D195" s="196">
        <f>[1]!BasilRadata10[[#This Row],[1A. Bydelsnummer:]]</f>
        <v>0</v>
      </c>
      <c r="E195" s="196">
        <f>[1]!BasilRadata10[[#This Row],[1A. Bydelsnavn:]]</f>
        <v>0</v>
      </c>
      <c r="F195" s="196">
        <f>[1]!BasilRadata10[[#This Row],[1A. Fylkesnummer:]]</f>
        <v>0</v>
      </c>
      <c r="G195" s="196">
        <f>[1]!BasilRadata10[[#This Row],[1A. Fylkesnavn:]]</f>
        <v>0</v>
      </c>
      <c r="H195" s="197">
        <f>[1]!BasilRadata10[[#This Row],[1B. Barnehage:]]</f>
        <v>0</v>
      </c>
      <c r="I195" s="197">
        <f>[1]!BasilRadata10[[#This Row],[1B. Organisasjonsnummer:]]</f>
        <v>0</v>
      </c>
      <c r="J195" s="197">
        <f>[1]!BasilRadata10[[#This Row],[1C. Etablert drift(årstall):]]</f>
        <v>0</v>
      </c>
      <c r="K195" s="196">
        <f>[1]!BasilRadata10[[#This Row],[1D. Barnehagetype:]]</f>
        <v>0</v>
      </c>
      <c r="L195" s="197">
        <f>[1]!BasilRadata10[[#This Row],[2A. Barnehagens eier(Private eiere må fylle ut pkt.C):]]</f>
        <v>0</v>
      </c>
      <c r="M195" s="45">
        <f>[1]!BasilRadata10[[#This Row],[8E. Oppgi antall årsverk barnehagen har pensjonsforpliktelser for:]]</f>
        <v>0</v>
      </c>
      <c r="N195" s="11">
        <f>[1]!BasilRadata10[[#This Row],[HEQ
0-2]]</f>
        <v>0</v>
      </c>
      <c r="O195" s="11">
        <f>[1]!BasilRadata10[[#This Row],[HEQ
3-6]]</f>
        <v>0</v>
      </c>
    </row>
    <row r="196" spans="1:15" x14ac:dyDescent="0.25">
      <c r="A196" s="196">
        <f>[1]!BasilRadata10[[#This Row],[År]]</f>
        <v>0</v>
      </c>
      <c r="B196" s="197">
        <f>[1]!BasilRadata10[[#This Row],[1A. Kommunenr:]]</f>
        <v>0</v>
      </c>
      <c r="C196" s="196">
        <f>[1]!BasilRadata10[[#This Row],[1A. Kommune:]]</f>
        <v>0</v>
      </c>
      <c r="D196" s="196">
        <f>[1]!BasilRadata10[[#This Row],[1A. Bydelsnummer:]]</f>
        <v>0</v>
      </c>
      <c r="E196" s="196">
        <f>[1]!BasilRadata10[[#This Row],[1A. Bydelsnavn:]]</f>
        <v>0</v>
      </c>
      <c r="F196" s="196">
        <f>[1]!BasilRadata10[[#This Row],[1A. Fylkesnummer:]]</f>
        <v>0</v>
      </c>
      <c r="G196" s="196">
        <f>[1]!BasilRadata10[[#This Row],[1A. Fylkesnavn:]]</f>
        <v>0</v>
      </c>
      <c r="H196" s="197">
        <f>[1]!BasilRadata10[[#This Row],[1B. Barnehage:]]</f>
        <v>0</v>
      </c>
      <c r="I196" s="197">
        <f>[1]!BasilRadata10[[#This Row],[1B. Organisasjonsnummer:]]</f>
        <v>0</v>
      </c>
      <c r="J196" s="197">
        <f>[1]!BasilRadata10[[#This Row],[1C. Etablert drift(årstall):]]</f>
        <v>0</v>
      </c>
      <c r="K196" s="196">
        <f>[1]!BasilRadata10[[#This Row],[1D. Barnehagetype:]]</f>
        <v>0</v>
      </c>
      <c r="L196" s="197">
        <f>[1]!BasilRadata10[[#This Row],[2A. Barnehagens eier(Private eiere må fylle ut pkt.C):]]</f>
        <v>0</v>
      </c>
      <c r="M196" s="45">
        <f>[1]!BasilRadata10[[#This Row],[8E. Oppgi antall årsverk barnehagen har pensjonsforpliktelser for:]]</f>
        <v>0</v>
      </c>
      <c r="N196" s="11">
        <f>[1]!BasilRadata10[[#This Row],[HEQ
0-2]]</f>
        <v>0</v>
      </c>
      <c r="O196" s="11">
        <f>[1]!BasilRadata10[[#This Row],[HEQ
3-6]]</f>
        <v>0</v>
      </c>
    </row>
    <row r="197" spans="1:15" x14ac:dyDescent="0.25">
      <c r="A197" s="196">
        <f>[1]!BasilRadata10[[#This Row],[År]]</f>
        <v>0</v>
      </c>
      <c r="B197" s="197">
        <f>[1]!BasilRadata10[[#This Row],[1A. Kommunenr:]]</f>
        <v>0</v>
      </c>
      <c r="C197" s="196">
        <f>[1]!BasilRadata10[[#This Row],[1A. Kommune:]]</f>
        <v>0</v>
      </c>
      <c r="D197" s="196">
        <f>[1]!BasilRadata10[[#This Row],[1A. Bydelsnummer:]]</f>
        <v>0</v>
      </c>
      <c r="E197" s="196">
        <f>[1]!BasilRadata10[[#This Row],[1A. Bydelsnavn:]]</f>
        <v>0</v>
      </c>
      <c r="F197" s="196">
        <f>[1]!BasilRadata10[[#This Row],[1A. Fylkesnummer:]]</f>
        <v>0</v>
      </c>
      <c r="G197" s="196">
        <f>[1]!BasilRadata10[[#This Row],[1A. Fylkesnavn:]]</f>
        <v>0</v>
      </c>
      <c r="H197" s="197">
        <f>[1]!BasilRadata10[[#This Row],[1B. Barnehage:]]</f>
        <v>0</v>
      </c>
      <c r="I197" s="197">
        <f>[1]!BasilRadata10[[#This Row],[1B. Organisasjonsnummer:]]</f>
        <v>0</v>
      </c>
      <c r="J197" s="197">
        <f>[1]!BasilRadata10[[#This Row],[1C. Etablert drift(årstall):]]</f>
        <v>0</v>
      </c>
      <c r="K197" s="196">
        <f>[1]!BasilRadata10[[#This Row],[1D. Barnehagetype:]]</f>
        <v>0</v>
      </c>
      <c r="L197" s="197">
        <f>[1]!BasilRadata10[[#This Row],[2A. Barnehagens eier(Private eiere må fylle ut pkt.C):]]</f>
        <v>0</v>
      </c>
      <c r="M197" s="45">
        <f>[1]!BasilRadata10[[#This Row],[8E. Oppgi antall årsverk barnehagen har pensjonsforpliktelser for:]]</f>
        <v>0</v>
      </c>
      <c r="N197" s="11">
        <f>[1]!BasilRadata10[[#This Row],[HEQ
0-2]]</f>
        <v>0</v>
      </c>
      <c r="O197" s="11">
        <f>[1]!BasilRadata10[[#This Row],[HEQ
3-6]]</f>
        <v>0</v>
      </c>
    </row>
    <row r="198" spans="1:15" x14ac:dyDescent="0.25">
      <c r="A198" s="196">
        <f>[1]!BasilRadata10[[#This Row],[År]]</f>
        <v>0</v>
      </c>
      <c r="B198" s="197">
        <f>[1]!BasilRadata10[[#This Row],[1A. Kommunenr:]]</f>
        <v>0</v>
      </c>
      <c r="C198" s="196">
        <f>[1]!BasilRadata10[[#This Row],[1A. Kommune:]]</f>
        <v>0</v>
      </c>
      <c r="D198" s="196">
        <f>[1]!BasilRadata10[[#This Row],[1A. Bydelsnummer:]]</f>
        <v>0</v>
      </c>
      <c r="E198" s="196">
        <f>[1]!BasilRadata10[[#This Row],[1A. Bydelsnavn:]]</f>
        <v>0</v>
      </c>
      <c r="F198" s="196">
        <f>[1]!BasilRadata10[[#This Row],[1A. Fylkesnummer:]]</f>
        <v>0</v>
      </c>
      <c r="G198" s="196">
        <f>[1]!BasilRadata10[[#This Row],[1A. Fylkesnavn:]]</f>
        <v>0</v>
      </c>
      <c r="H198" s="197">
        <f>[1]!BasilRadata10[[#This Row],[1B. Barnehage:]]</f>
        <v>0</v>
      </c>
      <c r="I198" s="197">
        <f>[1]!BasilRadata10[[#This Row],[1B. Organisasjonsnummer:]]</f>
        <v>0</v>
      </c>
      <c r="J198" s="197">
        <f>[1]!BasilRadata10[[#This Row],[1C. Etablert drift(årstall):]]</f>
        <v>0</v>
      </c>
      <c r="K198" s="196">
        <f>[1]!BasilRadata10[[#This Row],[1D. Barnehagetype:]]</f>
        <v>0</v>
      </c>
      <c r="L198" s="197">
        <f>[1]!BasilRadata10[[#This Row],[2A. Barnehagens eier(Private eiere må fylle ut pkt.C):]]</f>
        <v>0</v>
      </c>
      <c r="M198" s="45">
        <f>[1]!BasilRadata10[[#This Row],[8E. Oppgi antall årsverk barnehagen har pensjonsforpliktelser for:]]</f>
        <v>0</v>
      </c>
      <c r="N198" s="11">
        <f>[1]!BasilRadata10[[#This Row],[HEQ
0-2]]</f>
        <v>0</v>
      </c>
      <c r="O198" s="11">
        <f>[1]!BasilRadata10[[#This Row],[HEQ
3-6]]</f>
        <v>0</v>
      </c>
    </row>
    <row r="199" spans="1:15" x14ac:dyDescent="0.25">
      <c r="A199" s="196">
        <f>[1]!BasilRadata10[[#This Row],[År]]</f>
        <v>0</v>
      </c>
      <c r="B199" s="197">
        <f>[1]!BasilRadata10[[#This Row],[1A. Kommunenr:]]</f>
        <v>0</v>
      </c>
      <c r="C199" s="196">
        <f>[1]!BasilRadata10[[#This Row],[1A. Kommune:]]</f>
        <v>0</v>
      </c>
      <c r="D199" s="196">
        <f>[1]!BasilRadata10[[#This Row],[1A. Bydelsnummer:]]</f>
        <v>0</v>
      </c>
      <c r="E199" s="196">
        <f>[1]!BasilRadata10[[#This Row],[1A. Bydelsnavn:]]</f>
        <v>0</v>
      </c>
      <c r="F199" s="196">
        <f>[1]!BasilRadata10[[#This Row],[1A. Fylkesnummer:]]</f>
        <v>0</v>
      </c>
      <c r="G199" s="196">
        <f>[1]!BasilRadata10[[#This Row],[1A. Fylkesnavn:]]</f>
        <v>0</v>
      </c>
      <c r="H199" s="197">
        <f>[1]!BasilRadata10[[#This Row],[1B. Barnehage:]]</f>
        <v>0</v>
      </c>
      <c r="I199" s="197">
        <f>[1]!BasilRadata10[[#This Row],[1B. Organisasjonsnummer:]]</f>
        <v>0</v>
      </c>
      <c r="J199" s="197">
        <f>[1]!BasilRadata10[[#This Row],[1C. Etablert drift(årstall):]]</f>
        <v>0</v>
      </c>
      <c r="K199" s="196">
        <f>[1]!BasilRadata10[[#This Row],[1D. Barnehagetype:]]</f>
        <v>0</v>
      </c>
      <c r="L199" s="197">
        <f>[1]!BasilRadata10[[#This Row],[2A. Barnehagens eier(Private eiere må fylle ut pkt.C):]]</f>
        <v>0</v>
      </c>
      <c r="M199" s="45">
        <f>[1]!BasilRadata10[[#This Row],[8E. Oppgi antall årsverk barnehagen har pensjonsforpliktelser for:]]</f>
        <v>0</v>
      </c>
      <c r="N199" s="11">
        <f>[1]!BasilRadata10[[#This Row],[HEQ
0-2]]</f>
        <v>0</v>
      </c>
      <c r="O199" s="11">
        <f>[1]!BasilRadata10[[#This Row],[HEQ
3-6]]</f>
        <v>0</v>
      </c>
    </row>
    <row r="200" spans="1:15" x14ac:dyDescent="0.25">
      <c r="A200" s="196">
        <f>[1]!BasilRadata10[[#This Row],[År]]</f>
        <v>0</v>
      </c>
      <c r="B200" s="197">
        <f>[1]!BasilRadata10[[#This Row],[1A. Kommunenr:]]</f>
        <v>0</v>
      </c>
      <c r="C200" s="196">
        <f>[1]!BasilRadata10[[#This Row],[1A. Kommune:]]</f>
        <v>0</v>
      </c>
      <c r="D200" s="196">
        <f>[1]!BasilRadata10[[#This Row],[1A. Bydelsnummer:]]</f>
        <v>0</v>
      </c>
      <c r="E200" s="196">
        <f>[1]!BasilRadata10[[#This Row],[1A. Bydelsnavn:]]</f>
        <v>0</v>
      </c>
      <c r="F200" s="196">
        <f>[1]!BasilRadata10[[#This Row],[1A. Fylkesnummer:]]</f>
        <v>0</v>
      </c>
      <c r="G200" s="196">
        <f>[1]!BasilRadata10[[#This Row],[1A. Fylkesnavn:]]</f>
        <v>0</v>
      </c>
      <c r="H200" s="197">
        <f>[1]!BasilRadata10[[#This Row],[1B. Barnehage:]]</f>
        <v>0</v>
      </c>
      <c r="I200" s="197">
        <f>[1]!BasilRadata10[[#This Row],[1B. Organisasjonsnummer:]]</f>
        <v>0</v>
      </c>
      <c r="J200" s="197">
        <f>[1]!BasilRadata10[[#This Row],[1C. Etablert drift(årstall):]]</f>
        <v>0</v>
      </c>
      <c r="K200" s="196">
        <f>[1]!BasilRadata10[[#This Row],[1D. Barnehagetype:]]</f>
        <v>0</v>
      </c>
      <c r="L200" s="197">
        <f>[1]!BasilRadata10[[#This Row],[2A. Barnehagens eier(Private eiere må fylle ut pkt.C):]]</f>
        <v>0</v>
      </c>
      <c r="M200" s="45">
        <f>[1]!BasilRadata10[[#This Row],[8E. Oppgi antall årsverk barnehagen har pensjonsforpliktelser for:]]</f>
        <v>0</v>
      </c>
      <c r="N200" s="11">
        <f>[1]!BasilRadata10[[#This Row],[HEQ
0-2]]</f>
        <v>0</v>
      </c>
      <c r="O200" s="11">
        <f>[1]!BasilRadata10[[#This Row],[HEQ
3-6]]</f>
        <v>0</v>
      </c>
    </row>
    <row r="201" spans="1:15" x14ac:dyDescent="0.25">
      <c r="A201" s="196">
        <f>[1]!BasilRadata10[[#This Row],[År]]</f>
        <v>0</v>
      </c>
      <c r="B201" s="197">
        <f>[1]!BasilRadata10[[#This Row],[1A. Kommunenr:]]</f>
        <v>0</v>
      </c>
      <c r="C201" s="196">
        <f>[1]!BasilRadata10[[#This Row],[1A. Kommune:]]</f>
        <v>0</v>
      </c>
      <c r="D201" s="196">
        <f>[1]!BasilRadata10[[#This Row],[1A. Bydelsnummer:]]</f>
        <v>0</v>
      </c>
      <c r="E201" s="196">
        <f>[1]!BasilRadata10[[#This Row],[1A. Bydelsnavn:]]</f>
        <v>0</v>
      </c>
      <c r="F201" s="196">
        <f>[1]!BasilRadata10[[#This Row],[1A. Fylkesnummer:]]</f>
        <v>0</v>
      </c>
      <c r="G201" s="196">
        <f>[1]!BasilRadata10[[#This Row],[1A. Fylkesnavn:]]</f>
        <v>0</v>
      </c>
      <c r="H201" s="197">
        <f>[1]!BasilRadata10[[#This Row],[1B. Barnehage:]]</f>
        <v>0</v>
      </c>
      <c r="I201" s="197">
        <f>[1]!BasilRadata10[[#This Row],[1B. Organisasjonsnummer:]]</f>
        <v>0</v>
      </c>
      <c r="J201" s="197">
        <f>[1]!BasilRadata10[[#This Row],[1C. Etablert drift(årstall):]]</f>
        <v>0</v>
      </c>
      <c r="K201" s="196">
        <f>[1]!BasilRadata10[[#This Row],[1D. Barnehagetype:]]</f>
        <v>0</v>
      </c>
      <c r="L201" s="197">
        <f>[1]!BasilRadata10[[#This Row],[2A. Barnehagens eier(Private eiere må fylle ut pkt.C):]]</f>
        <v>0</v>
      </c>
      <c r="M201" s="45">
        <f>[1]!BasilRadata10[[#This Row],[8E. Oppgi antall årsverk barnehagen har pensjonsforpliktelser for:]]</f>
        <v>0</v>
      </c>
      <c r="N201" s="11">
        <f>[1]!BasilRadata10[[#This Row],[HEQ
0-2]]</f>
        <v>0</v>
      </c>
      <c r="O201" s="11">
        <f>[1]!BasilRadata10[[#This Row],[HEQ
3-6]]</f>
        <v>0</v>
      </c>
    </row>
    <row r="202" spans="1:15" x14ac:dyDescent="0.25">
      <c r="A202" s="196">
        <f>[1]!BasilRadata10[[#This Row],[År]]</f>
        <v>0</v>
      </c>
      <c r="B202" s="197">
        <f>[1]!BasilRadata10[[#This Row],[1A. Kommunenr:]]</f>
        <v>0</v>
      </c>
      <c r="C202" s="196">
        <f>[1]!BasilRadata10[[#This Row],[1A. Kommune:]]</f>
        <v>0</v>
      </c>
      <c r="D202" s="196">
        <f>[1]!BasilRadata10[[#This Row],[1A. Bydelsnummer:]]</f>
        <v>0</v>
      </c>
      <c r="E202" s="196">
        <f>[1]!BasilRadata10[[#This Row],[1A. Bydelsnavn:]]</f>
        <v>0</v>
      </c>
      <c r="F202" s="196">
        <f>[1]!BasilRadata10[[#This Row],[1A. Fylkesnummer:]]</f>
        <v>0</v>
      </c>
      <c r="G202" s="196">
        <f>[1]!BasilRadata10[[#This Row],[1A. Fylkesnavn:]]</f>
        <v>0</v>
      </c>
      <c r="H202" s="197">
        <f>[1]!BasilRadata10[[#This Row],[1B. Barnehage:]]</f>
        <v>0</v>
      </c>
      <c r="I202" s="197">
        <f>[1]!BasilRadata10[[#This Row],[1B. Organisasjonsnummer:]]</f>
        <v>0</v>
      </c>
      <c r="J202" s="197">
        <f>[1]!BasilRadata10[[#This Row],[1C. Etablert drift(årstall):]]</f>
        <v>0</v>
      </c>
      <c r="K202" s="196">
        <f>[1]!BasilRadata10[[#This Row],[1D. Barnehagetype:]]</f>
        <v>0</v>
      </c>
      <c r="L202" s="197">
        <f>[1]!BasilRadata10[[#This Row],[2A. Barnehagens eier(Private eiere må fylle ut pkt.C):]]</f>
        <v>0</v>
      </c>
      <c r="M202" s="45">
        <f>[1]!BasilRadata10[[#This Row],[8E. Oppgi antall årsverk barnehagen har pensjonsforpliktelser for:]]</f>
        <v>0</v>
      </c>
      <c r="N202" s="11">
        <f>[1]!BasilRadata10[[#This Row],[HEQ
0-2]]</f>
        <v>0</v>
      </c>
      <c r="O202" s="11">
        <f>[1]!BasilRadata10[[#This Row],[HEQ
3-6]]</f>
        <v>0</v>
      </c>
    </row>
    <row r="203" spans="1:15" x14ac:dyDescent="0.25">
      <c r="A203" s="196">
        <f>[1]!BasilRadata10[[#This Row],[År]]</f>
        <v>0</v>
      </c>
      <c r="B203" s="197">
        <f>[1]!BasilRadata10[[#This Row],[1A. Kommunenr:]]</f>
        <v>0</v>
      </c>
      <c r="C203" s="196">
        <f>[1]!BasilRadata10[[#This Row],[1A. Kommune:]]</f>
        <v>0</v>
      </c>
      <c r="D203" s="196">
        <f>[1]!BasilRadata10[[#This Row],[1A. Bydelsnummer:]]</f>
        <v>0</v>
      </c>
      <c r="E203" s="196">
        <f>[1]!BasilRadata10[[#This Row],[1A. Bydelsnavn:]]</f>
        <v>0</v>
      </c>
      <c r="F203" s="196">
        <f>[1]!BasilRadata10[[#This Row],[1A. Fylkesnummer:]]</f>
        <v>0</v>
      </c>
      <c r="G203" s="196">
        <f>[1]!BasilRadata10[[#This Row],[1A. Fylkesnavn:]]</f>
        <v>0</v>
      </c>
      <c r="H203" s="197">
        <f>[1]!BasilRadata10[[#This Row],[1B. Barnehage:]]</f>
        <v>0</v>
      </c>
      <c r="I203" s="197">
        <f>[1]!BasilRadata10[[#This Row],[1B. Organisasjonsnummer:]]</f>
        <v>0</v>
      </c>
      <c r="J203" s="197">
        <f>[1]!BasilRadata10[[#This Row],[1C. Etablert drift(årstall):]]</f>
        <v>0</v>
      </c>
      <c r="K203" s="196">
        <f>[1]!BasilRadata10[[#This Row],[1D. Barnehagetype:]]</f>
        <v>0</v>
      </c>
      <c r="L203" s="197">
        <f>[1]!BasilRadata10[[#This Row],[2A. Barnehagens eier(Private eiere må fylle ut pkt.C):]]</f>
        <v>0</v>
      </c>
      <c r="M203" s="45">
        <f>[1]!BasilRadata10[[#This Row],[8E. Oppgi antall årsverk barnehagen har pensjonsforpliktelser for:]]</f>
        <v>0</v>
      </c>
      <c r="N203" s="11">
        <f>[1]!BasilRadata10[[#This Row],[HEQ
0-2]]</f>
        <v>0</v>
      </c>
      <c r="O203" s="11">
        <f>[1]!BasilRadata10[[#This Row],[HEQ
3-6]]</f>
        <v>0</v>
      </c>
    </row>
    <row r="204" spans="1:15" x14ac:dyDescent="0.25">
      <c r="A204" s="196">
        <f>[1]!BasilRadata10[[#This Row],[År]]</f>
        <v>0</v>
      </c>
      <c r="B204" s="197">
        <f>[1]!BasilRadata10[[#This Row],[1A. Kommunenr:]]</f>
        <v>0</v>
      </c>
      <c r="C204" s="196">
        <f>[1]!BasilRadata10[[#This Row],[1A. Kommune:]]</f>
        <v>0</v>
      </c>
      <c r="D204" s="196">
        <f>[1]!BasilRadata10[[#This Row],[1A. Bydelsnummer:]]</f>
        <v>0</v>
      </c>
      <c r="E204" s="196">
        <f>[1]!BasilRadata10[[#This Row],[1A. Bydelsnavn:]]</f>
        <v>0</v>
      </c>
      <c r="F204" s="196">
        <f>[1]!BasilRadata10[[#This Row],[1A. Fylkesnummer:]]</f>
        <v>0</v>
      </c>
      <c r="G204" s="196">
        <f>[1]!BasilRadata10[[#This Row],[1A. Fylkesnavn:]]</f>
        <v>0</v>
      </c>
      <c r="H204" s="197">
        <f>[1]!BasilRadata10[[#This Row],[1B. Barnehage:]]</f>
        <v>0</v>
      </c>
      <c r="I204" s="197">
        <f>[1]!BasilRadata10[[#This Row],[1B. Organisasjonsnummer:]]</f>
        <v>0</v>
      </c>
      <c r="J204" s="197">
        <f>[1]!BasilRadata10[[#This Row],[1C. Etablert drift(årstall):]]</f>
        <v>0</v>
      </c>
      <c r="K204" s="196">
        <f>[1]!BasilRadata10[[#This Row],[1D. Barnehagetype:]]</f>
        <v>0</v>
      </c>
      <c r="L204" s="197">
        <f>[1]!BasilRadata10[[#This Row],[2A. Barnehagens eier(Private eiere må fylle ut pkt.C):]]</f>
        <v>0</v>
      </c>
      <c r="M204" s="45">
        <f>[1]!BasilRadata10[[#This Row],[8E. Oppgi antall årsverk barnehagen har pensjonsforpliktelser for:]]</f>
        <v>0</v>
      </c>
      <c r="N204" s="11">
        <f>[1]!BasilRadata10[[#This Row],[HEQ
0-2]]</f>
        <v>0</v>
      </c>
      <c r="O204" s="11">
        <f>[1]!BasilRadata10[[#This Row],[HEQ
3-6]]</f>
        <v>0</v>
      </c>
    </row>
    <row r="205" spans="1:15" x14ac:dyDescent="0.25">
      <c r="A205" s="196">
        <f>[1]!BasilRadata10[[#This Row],[År]]</f>
        <v>0</v>
      </c>
      <c r="B205" s="197">
        <f>[1]!BasilRadata10[[#This Row],[1A. Kommunenr:]]</f>
        <v>0</v>
      </c>
      <c r="C205" s="196">
        <f>[1]!BasilRadata10[[#This Row],[1A. Kommune:]]</f>
        <v>0</v>
      </c>
      <c r="D205" s="196">
        <f>[1]!BasilRadata10[[#This Row],[1A. Bydelsnummer:]]</f>
        <v>0</v>
      </c>
      <c r="E205" s="196">
        <f>[1]!BasilRadata10[[#This Row],[1A. Bydelsnavn:]]</f>
        <v>0</v>
      </c>
      <c r="F205" s="196">
        <f>[1]!BasilRadata10[[#This Row],[1A. Fylkesnummer:]]</f>
        <v>0</v>
      </c>
      <c r="G205" s="196">
        <f>[1]!BasilRadata10[[#This Row],[1A. Fylkesnavn:]]</f>
        <v>0</v>
      </c>
      <c r="H205" s="197">
        <f>[1]!BasilRadata10[[#This Row],[1B. Barnehage:]]</f>
        <v>0</v>
      </c>
      <c r="I205" s="197">
        <f>[1]!BasilRadata10[[#This Row],[1B. Organisasjonsnummer:]]</f>
        <v>0</v>
      </c>
      <c r="J205" s="197">
        <f>[1]!BasilRadata10[[#This Row],[1C. Etablert drift(årstall):]]</f>
        <v>0</v>
      </c>
      <c r="K205" s="196">
        <f>[1]!BasilRadata10[[#This Row],[1D. Barnehagetype:]]</f>
        <v>0</v>
      </c>
      <c r="L205" s="197">
        <f>[1]!BasilRadata10[[#This Row],[2A. Barnehagens eier(Private eiere må fylle ut pkt.C):]]</f>
        <v>0</v>
      </c>
      <c r="M205" s="45">
        <f>[1]!BasilRadata10[[#This Row],[8E. Oppgi antall årsverk barnehagen har pensjonsforpliktelser for:]]</f>
        <v>0</v>
      </c>
      <c r="N205" s="11">
        <f>[1]!BasilRadata10[[#This Row],[HEQ
0-2]]</f>
        <v>0</v>
      </c>
      <c r="O205" s="11">
        <f>[1]!BasilRadata10[[#This Row],[HEQ
3-6]]</f>
        <v>0</v>
      </c>
    </row>
    <row r="206" spans="1:15" x14ac:dyDescent="0.25">
      <c r="A206" s="196">
        <f>[1]!BasilRadata10[[#This Row],[År]]</f>
        <v>0</v>
      </c>
      <c r="B206" s="197">
        <f>[1]!BasilRadata10[[#This Row],[1A. Kommunenr:]]</f>
        <v>0</v>
      </c>
      <c r="C206" s="196">
        <f>[1]!BasilRadata10[[#This Row],[1A. Kommune:]]</f>
        <v>0</v>
      </c>
      <c r="D206" s="196">
        <f>[1]!BasilRadata10[[#This Row],[1A. Bydelsnummer:]]</f>
        <v>0</v>
      </c>
      <c r="E206" s="196">
        <f>[1]!BasilRadata10[[#This Row],[1A. Bydelsnavn:]]</f>
        <v>0</v>
      </c>
      <c r="F206" s="196">
        <f>[1]!BasilRadata10[[#This Row],[1A. Fylkesnummer:]]</f>
        <v>0</v>
      </c>
      <c r="G206" s="196">
        <f>[1]!BasilRadata10[[#This Row],[1A. Fylkesnavn:]]</f>
        <v>0</v>
      </c>
      <c r="H206" s="197">
        <f>[1]!BasilRadata10[[#This Row],[1B. Barnehage:]]</f>
        <v>0</v>
      </c>
      <c r="I206" s="197">
        <f>[1]!BasilRadata10[[#This Row],[1B. Organisasjonsnummer:]]</f>
        <v>0</v>
      </c>
      <c r="J206" s="197">
        <f>[1]!BasilRadata10[[#This Row],[1C. Etablert drift(årstall):]]</f>
        <v>0</v>
      </c>
      <c r="K206" s="196">
        <f>[1]!BasilRadata10[[#This Row],[1D. Barnehagetype:]]</f>
        <v>0</v>
      </c>
      <c r="L206" s="197">
        <f>[1]!BasilRadata10[[#This Row],[2A. Barnehagens eier(Private eiere må fylle ut pkt.C):]]</f>
        <v>0</v>
      </c>
      <c r="M206" s="45">
        <f>[1]!BasilRadata10[[#This Row],[8E. Oppgi antall årsverk barnehagen har pensjonsforpliktelser for:]]</f>
        <v>0</v>
      </c>
      <c r="N206" s="11">
        <f>[1]!BasilRadata10[[#This Row],[HEQ
0-2]]</f>
        <v>0</v>
      </c>
      <c r="O206" s="11">
        <f>[1]!BasilRadata10[[#This Row],[HEQ
3-6]]</f>
        <v>0</v>
      </c>
    </row>
    <row r="207" spans="1:15" x14ac:dyDescent="0.25">
      <c r="A207" s="196">
        <f>[1]!BasilRadata10[[#This Row],[År]]</f>
        <v>0</v>
      </c>
      <c r="B207" s="197">
        <f>[1]!BasilRadata10[[#This Row],[1A. Kommunenr:]]</f>
        <v>0</v>
      </c>
      <c r="C207" s="196">
        <f>[1]!BasilRadata10[[#This Row],[1A. Kommune:]]</f>
        <v>0</v>
      </c>
      <c r="D207" s="196">
        <f>[1]!BasilRadata10[[#This Row],[1A. Bydelsnummer:]]</f>
        <v>0</v>
      </c>
      <c r="E207" s="196">
        <f>[1]!BasilRadata10[[#This Row],[1A. Bydelsnavn:]]</f>
        <v>0</v>
      </c>
      <c r="F207" s="196">
        <f>[1]!BasilRadata10[[#This Row],[1A. Fylkesnummer:]]</f>
        <v>0</v>
      </c>
      <c r="G207" s="196">
        <f>[1]!BasilRadata10[[#This Row],[1A. Fylkesnavn:]]</f>
        <v>0</v>
      </c>
      <c r="H207" s="197">
        <f>[1]!BasilRadata10[[#This Row],[1B. Barnehage:]]</f>
        <v>0</v>
      </c>
      <c r="I207" s="197">
        <f>[1]!BasilRadata10[[#This Row],[1B. Organisasjonsnummer:]]</f>
        <v>0</v>
      </c>
      <c r="J207" s="197">
        <f>[1]!BasilRadata10[[#This Row],[1C. Etablert drift(årstall):]]</f>
        <v>0</v>
      </c>
      <c r="K207" s="196">
        <f>[1]!BasilRadata10[[#This Row],[1D. Barnehagetype:]]</f>
        <v>0</v>
      </c>
      <c r="L207" s="197">
        <f>[1]!BasilRadata10[[#This Row],[2A. Barnehagens eier(Private eiere må fylle ut pkt.C):]]</f>
        <v>0</v>
      </c>
      <c r="M207" s="45">
        <f>[1]!BasilRadata10[[#This Row],[8E. Oppgi antall årsverk barnehagen har pensjonsforpliktelser for:]]</f>
        <v>0</v>
      </c>
      <c r="N207" s="11">
        <f>[1]!BasilRadata10[[#This Row],[HEQ
0-2]]</f>
        <v>0</v>
      </c>
      <c r="O207" s="11">
        <f>[1]!BasilRadata10[[#This Row],[HEQ
3-6]]</f>
        <v>0</v>
      </c>
    </row>
    <row r="208" spans="1:15" x14ac:dyDescent="0.25">
      <c r="A208" s="196">
        <f>[1]!BasilRadata10[[#This Row],[År]]</f>
        <v>0</v>
      </c>
      <c r="B208" s="197">
        <f>[1]!BasilRadata10[[#This Row],[1A. Kommunenr:]]</f>
        <v>0</v>
      </c>
      <c r="C208" s="196">
        <f>[1]!BasilRadata10[[#This Row],[1A. Kommune:]]</f>
        <v>0</v>
      </c>
      <c r="D208" s="196">
        <f>[1]!BasilRadata10[[#This Row],[1A. Bydelsnummer:]]</f>
        <v>0</v>
      </c>
      <c r="E208" s="196">
        <f>[1]!BasilRadata10[[#This Row],[1A. Bydelsnavn:]]</f>
        <v>0</v>
      </c>
      <c r="F208" s="196">
        <f>[1]!BasilRadata10[[#This Row],[1A. Fylkesnummer:]]</f>
        <v>0</v>
      </c>
      <c r="G208" s="196">
        <f>[1]!BasilRadata10[[#This Row],[1A. Fylkesnavn:]]</f>
        <v>0</v>
      </c>
      <c r="H208" s="197">
        <f>[1]!BasilRadata10[[#This Row],[1B. Barnehage:]]</f>
        <v>0</v>
      </c>
      <c r="I208" s="197">
        <f>[1]!BasilRadata10[[#This Row],[1B. Organisasjonsnummer:]]</f>
        <v>0</v>
      </c>
      <c r="J208" s="197">
        <f>[1]!BasilRadata10[[#This Row],[1C. Etablert drift(årstall):]]</f>
        <v>0</v>
      </c>
      <c r="K208" s="196">
        <f>[1]!BasilRadata10[[#This Row],[1D. Barnehagetype:]]</f>
        <v>0</v>
      </c>
      <c r="L208" s="197">
        <f>[1]!BasilRadata10[[#This Row],[2A. Barnehagens eier(Private eiere må fylle ut pkt.C):]]</f>
        <v>0</v>
      </c>
      <c r="M208" s="45">
        <f>[1]!BasilRadata10[[#This Row],[8E. Oppgi antall årsverk barnehagen har pensjonsforpliktelser for:]]</f>
        <v>0</v>
      </c>
      <c r="N208" s="11">
        <f>[1]!BasilRadata10[[#This Row],[HEQ
0-2]]</f>
        <v>0</v>
      </c>
      <c r="O208" s="11">
        <f>[1]!BasilRadata10[[#This Row],[HEQ
3-6]]</f>
        <v>0</v>
      </c>
    </row>
    <row r="209" spans="1:15" x14ac:dyDescent="0.25">
      <c r="A209" s="196">
        <f>[1]!BasilRadata10[[#This Row],[År]]</f>
        <v>0</v>
      </c>
      <c r="B209" s="197">
        <f>[1]!BasilRadata10[[#This Row],[1A. Kommunenr:]]</f>
        <v>0</v>
      </c>
      <c r="C209" s="196">
        <f>[1]!BasilRadata10[[#This Row],[1A. Kommune:]]</f>
        <v>0</v>
      </c>
      <c r="D209" s="196">
        <f>[1]!BasilRadata10[[#This Row],[1A. Bydelsnummer:]]</f>
        <v>0</v>
      </c>
      <c r="E209" s="196">
        <f>[1]!BasilRadata10[[#This Row],[1A. Bydelsnavn:]]</f>
        <v>0</v>
      </c>
      <c r="F209" s="196">
        <f>[1]!BasilRadata10[[#This Row],[1A. Fylkesnummer:]]</f>
        <v>0</v>
      </c>
      <c r="G209" s="196">
        <f>[1]!BasilRadata10[[#This Row],[1A. Fylkesnavn:]]</f>
        <v>0</v>
      </c>
      <c r="H209" s="197">
        <f>[1]!BasilRadata10[[#This Row],[1B. Barnehage:]]</f>
        <v>0</v>
      </c>
      <c r="I209" s="197">
        <f>[1]!BasilRadata10[[#This Row],[1B. Organisasjonsnummer:]]</f>
        <v>0</v>
      </c>
      <c r="J209" s="197">
        <f>[1]!BasilRadata10[[#This Row],[1C. Etablert drift(årstall):]]</f>
        <v>0</v>
      </c>
      <c r="K209" s="196">
        <f>[1]!BasilRadata10[[#This Row],[1D. Barnehagetype:]]</f>
        <v>0</v>
      </c>
      <c r="L209" s="197">
        <f>[1]!BasilRadata10[[#This Row],[2A. Barnehagens eier(Private eiere må fylle ut pkt.C):]]</f>
        <v>0</v>
      </c>
      <c r="M209" s="45">
        <f>[1]!BasilRadata10[[#This Row],[8E. Oppgi antall årsverk barnehagen har pensjonsforpliktelser for:]]</f>
        <v>0</v>
      </c>
      <c r="N209" s="11">
        <f>[1]!BasilRadata10[[#This Row],[HEQ
0-2]]</f>
        <v>0</v>
      </c>
      <c r="O209" s="11">
        <f>[1]!BasilRadata10[[#This Row],[HEQ
3-6]]</f>
        <v>0</v>
      </c>
    </row>
    <row r="210" spans="1:15" x14ac:dyDescent="0.25">
      <c r="A210" s="196">
        <f>[1]!BasilRadata10[[#This Row],[År]]</f>
        <v>0</v>
      </c>
      <c r="B210" s="197">
        <f>[1]!BasilRadata10[[#This Row],[1A. Kommunenr:]]</f>
        <v>0</v>
      </c>
      <c r="C210" s="196">
        <f>[1]!BasilRadata10[[#This Row],[1A. Kommune:]]</f>
        <v>0</v>
      </c>
      <c r="D210" s="196">
        <f>[1]!BasilRadata10[[#This Row],[1A. Bydelsnummer:]]</f>
        <v>0</v>
      </c>
      <c r="E210" s="196">
        <f>[1]!BasilRadata10[[#This Row],[1A. Bydelsnavn:]]</f>
        <v>0</v>
      </c>
      <c r="F210" s="196">
        <f>[1]!BasilRadata10[[#This Row],[1A. Fylkesnummer:]]</f>
        <v>0</v>
      </c>
      <c r="G210" s="196">
        <f>[1]!BasilRadata10[[#This Row],[1A. Fylkesnavn:]]</f>
        <v>0</v>
      </c>
      <c r="H210" s="197">
        <f>[1]!BasilRadata10[[#This Row],[1B. Barnehage:]]</f>
        <v>0</v>
      </c>
      <c r="I210" s="197">
        <f>[1]!BasilRadata10[[#This Row],[1B. Organisasjonsnummer:]]</f>
        <v>0</v>
      </c>
      <c r="J210" s="197">
        <f>[1]!BasilRadata10[[#This Row],[1C. Etablert drift(årstall):]]</f>
        <v>0</v>
      </c>
      <c r="K210" s="196">
        <f>[1]!BasilRadata10[[#This Row],[1D. Barnehagetype:]]</f>
        <v>0</v>
      </c>
      <c r="L210" s="197">
        <f>[1]!BasilRadata10[[#This Row],[2A. Barnehagens eier(Private eiere må fylle ut pkt.C):]]</f>
        <v>0</v>
      </c>
      <c r="M210" s="45">
        <f>[1]!BasilRadata10[[#This Row],[8E. Oppgi antall årsverk barnehagen har pensjonsforpliktelser for:]]</f>
        <v>0</v>
      </c>
      <c r="N210" s="11">
        <f>[1]!BasilRadata10[[#This Row],[HEQ
0-2]]</f>
        <v>0</v>
      </c>
      <c r="O210" s="11">
        <f>[1]!BasilRadata10[[#This Row],[HEQ
3-6]]</f>
        <v>0</v>
      </c>
    </row>
    <row r="211" spans="1:15" x14ac:dyDescent="0.25">
      <c r="A211" s="196">
        <f>[1]!BasilRadata10[[#This Row],[År]]</f>
        <v>0</v>
      </c>
      <c r="B211" s="197">
        <f>[1]!BasilRadata10[[#This Row],[1A. Kommunenr:]]</f>
        <v>0</v>
      </c>
      <c r="C211" s="196">
        <f>[1]!BasilRadata10[[#This Row],[1A. Kommune:]]</f>
        <v>0</v>
      </c>
      <c r="D211" s="196">
        <f>[1]!BasilRadata10[[#This Row],[1A. Bydelsnummer:]]</f>
        <v>0</v>
      </c>
      <c r="E211" s="196">
        <f>[1]!BasilRadata10[[#This Row],[1A. Bydelsnavn:]]</f>
        <v>0</v>
      </c>
      <c r="F211" s="196">
        <f>[1]!BasilRadata10[[#This Row],[1A. Fylkesnummer:]]</f>
        <v>0</v>
      </c>
      <c r="G211" s="196">
        <f>[1]!BasilRadata10[[#This Row],[1A. Fylkesnavn:]]</f>
        <v>0</v>
      </c>
      <c r="H211" s="197">
        <f>[1]!BasilRadata10[[#This Row],[1B. Barnehage:]]</f>
        <v>0</v>
      </c>
      <c r="I211" s="197">
        <f>[1]!BasilRadata10[[#This Row],[1B. Organisasjonsnummer:]]</f>
        <v>0</v>
      </c>
      <c r="J211" s="197">
        <f>[1]!BasilRadata10[[#This Row],[1C. Etablert drift(årstall):]]</f>
        <v>0</v>
      </c>
      <c r="K211" s="196">
        <f>[1]!BasilRadata10[[#This Row],[1D. Barnehagetype:]]</f>
        <v>0</v>
      </c>
      <c r="L211" s="197">
        <f>[1]!BasilRadata10[[#This Row],[2A. Barnehagens eier(Private eiere må fylle ut pkt.C):]]</f>
        <v>0</v>
      </c>
      <c r="M211" s="45">
        <f>[1]!BasilRadata10[[#This Row],[8E. Oppgi antall årsverk barnehagen har pensjonsforpliktelser for:]]</f>
        <v>0</v>
      </c>
      <c r="N211" s="11">
        <f>[1]!BasilRadata10[[#This Row],[HEQ
0-2]]</f>
        <v>0</v>
      </c>
      <c r="O211" s="11">
        <f>[1]!BasilRadata10[[#This Row],[HEQ
3-6]]</f>
        <v>0</v>
      </c>
    </row>
    <row r="212" spans="1:15" x14ac:dyDescent="0.25">
      <c r="A212" s="196">
        <f>[1]!BasilRadata10[[#This Row],[År]]</f>
        <v>0</v>
      </c>
      <c r="B212" s="197">
        <f>[1]!BasilRadata10[[#This Row],[1A. Kommunenr:]]</f>
        <v>0</v>
      </c>
      <c r="C212" s="196">
        <f>[1]!BasilRadata10[[#This Row],[1A. Kommune:]]</f>
        <v>0</v>
      </c>
      <c r="D212" s="196">
        <f>[1]!BasilRadata10[[#This Row],[1A. Bydelsnummer:]]</f>
        <v>0</v>
      </c>
      <c r="E212" s="196">
        <f>[1]!BasilRadata10[[#This Row],[1A. Bydelsnavn:]]</f>
        <v>0</v>
      </c>
      <c r="F212" s="196">
        <f>[1]!BasilRadata10[[#This Row],[1A. Fylkesnummer:]]</f>
        <v>0</v>
      </c>
      <c r="G212" s="196">
        <f>[1]!BasilRadata10[[#This Row],[1A. Fylkesnavn:]]</f>
        <v>0</v>
      </c>
      <c r="H212" s="197">
        <f>[1]!BasilRadata10[[#This Row],[1B. Barnehage:]]</f>
        <v>0</v>
      </c>
      <c r="I212" s="197">
        <f>[1]!BasilRadata10[[#This Row],[1B. Organisasjonsnummer:]]</f>
        <v>0</v>
      </c>
      <c r="J212" s="197">
        <f>[1]!BasilRadata10[[#This Row],[1C. Etablert drift(årstall):]]</f>
        <v>0</v>
      </c>
      <c r="K212" s="196">
        <f>[1]!BasilRadata10[[#This Row],[1D. Barnehagetype:]]</f>
        <v>0</v>
      </c>
      <c r="L212" s="197">
        <f>[1]!BasilRadata10[[#This Row],[2A. Barnehagens eier(Private eiere må fylle ut pkt.C):]]</f>
        <v>0</v>
      </c>
      <c r="M212" s="45">
        <f>[1]!BasilRadata10[[#This Row],[8E. Oppgi antall årsverk barnehagen har pensjonsforpliktelser for:]]</f>
        <v>0</v>
      </c>
      <c r="N212" s="11">
        <f>[1]!BasilRadata10[[#This Row],[HEQ
0-2]]</f>
        <v>0</v>
      </c>
      <c r="O212" s="11">
        <f>[1]!BasilRadata10[[#This Row],[HEQ
3-6]]</f>
        <v>0</v>
      </c>
    </row>
    <row r="213" spans="1:15" x14ac:dyDescent="0.25">
      <c r="A213" s="196">
        <f>[1]!BasilRadata10[[#This Row],[År]]</f>
        <v>0</v>
      </c>
      <c r="B213" s="197">
        <f>[1]!BasilRadata10[[#This Row],[1A. Kommunenr:]]</f>
        <v>0</v>
      </c>
      <c r="C213" s="196">
        <f>[1]!BasilRadata10[[#This Row],[1A. Kommune:]]</f>
        <v>0</v>
      </c>
      <c r="D213" s="196">
        <f>[1]!BasilRadata10[[#This Row],[1A. Bydelsnummer:]]</f>
        <v>0</v>
      </c>
      <c r="E213" s="196">
        <f>[1]!BasilRadata10[[#This Row],[1A. Bydelsnavn:]]</f>
        <v>0</v>
      </c>
      <c r="F213" s="196">
        <f>[1]!BasilRadata10[[#This Row],[1A. Fylkesnummer:]]</f>
        <v>0</v>
      </c>
      <c r="G213" s="196">
        <f>[1]!BasilRadata10[[#This Row],[1A. Fylkesnavn:]]</f>
        <v>0</v>
      </c>
      <c r="H213" s="197">
        <f>[1]!BasilRadata10[[#This Row],[1B. Barnehage:]]</f>
        <v>0</v>
      </c>
      <c r="I213" s="197">
        <f>[1]!BasilRadata10[[#This Row],[1B. Organisasjonsnummer:]]</f>
        <v>0</v>
      </c>
      <c r="J213" s="197">
        <f>[1]!BasilRadata10[[#This Row],[1C. Etablert drift(årstall):]]</f>
        <v>0</v>
      </c>
      <c r="K213" s="196">
        <f>[1]!BasilRadata10[[#This Row],[1D. Barnehagetype:]]</f>
        <v>0</v>
      </c>
      <c r="L213" s="197">
        <f>[1]!BasilRadata10[[#This Row],[2A. Barnehagens eier(Private eiere må fylle ut pkt.C):]]</f>
        <v>0</v>
      </c>
      <c r="M213" s="45">
        <f>[1]!BasilRadata10[[#This Row],[8E. Oppgi antall årsverk barnehagen har pensjonsforpliktelser for:]]</f>
        <v>0</v>
      </c>
      <c r="N213" s="11">
        <f>[1]!BasilRadata10[[#This Row],[HEQ
0-2]]</f>
        <v>0</v>
      </c>
      <c r="O213" s="11">
        <f>[1]!BasilRadata10[[#This Row],[HEQ
3-6]]</f>
        <v>0</v>
      </c>
    </row>
    <row r="214" spans="1:15" x14ac:dyDescent="0.25">
      <c r="A214" s="196">
        <f>[1]!BasilRadata10[[#This Row],[År]]</f>
        <v>0</v>
      </c>
      <c r="B214" s="197">
        <f>[1]!BasilRadata10[[#This Row],[1A. Kommunenr:]]</f>
        <v>0</v>
      </c>
      <c r="C214" s="196">
        <f>[1]!BasilRadata10[[#This Row],[1A. Kommune:]]</f>
        <v>0</v>
      </c>
      <c r="D214" s="196">
        <f>[1]!BasilRadata10[[#This Row],[1A. Bydelsnummer:]]</f>
        <v>0</v>
      </c>
      <c r="E214" s="196">
        <f>[1]!BasilRadata10[[#This Row],[1A. Bydelsnavn:]]</f>
        <v>0</v>
      </c>
      <c r="F214" s="196">
        <f>[1]!BasilRadata10[[#This Row],[1A. Fylkesnummer:]]</f>
        <v>0</v>
      </c>
      <c r="G214" s="196">
        <f>[1]!BasilRadata10[[#This Row],[1A. Fylkesnavn:]]</f>
        <v>0</v>
      </c>
      <c r="H214" s="197">
        <f>[1]!BasilRadata10[[#This Row],[1B. Barnehage:]]</f>
        <v>0</v>
      </c>
      <c r="I214" s="197">
        <f>[1]!BasilRadata10[[#This Row],[1B. Organisasjonsnummer:]]</f>
        <v>0</v>
      </c>
      <c r="J214" s="197">
        <f>[1]!BasilRadata10[[#This Row],[1C. Etablert drift(årstall):]]</f>
        <v>0</v>
      </c>
      <c r="K214" s="196">
        <f>[1]!BasilRadata10[[#This Row],[1D. Barnehagetype:]]</f>
        <v>0</v>
      </c>
      <c r="L214" s="197">
        <f>[1]!BasilRadata10[[#This Row],[2A. Barnehagens eier(Private eiere må fylle ut pkt.C):]]</f>
        <v>0</v>
      </c>
      <c r="M214" s="45">
        <f>[1]!BasilRadata10[[#This Row],[8E. Oppgi antall årsverk barnehagen har pensjonsforpliktelser for:]]</f>
        <v>0</v>
      </c>
      <c r="N214" s="11">
        <f>[1]!BasilRadata10[[#This Row],[HEQ
0-2]]</f>
        <v>0</v>
      </c>
      <c r="O214" s="11">
        <f>[1]!BasilRadata10[[#This Row],[HEQ
3-6]]</f>
        <v>0</v>
      </c>
    </row>
    <row r="215" spans="1:15" x14ac:dyDescent="0.25">
      <c r="A215" s="196">
        <f>[1]!BasilRadata10[[#This Row],[År]]</f>
        <v>0</v>
      </c>
      <c r="B215" s="197">
        <f>[1]!BasilRadata10[[#This Row],[1A. Kommunenr:]]</f>
        <v>0</v>
      </c>
      <c r="C215" s="196">
        <f>[1]!BasilRadata10[[#This Row],[1A. Kommune:]]</f>
        <v>0</v>
      </c>
      <c r="D215" s="196">
        <f>[1]!BasilRadata10[[#This Row],[1A. Bydelsnummer:]]</f>
        <v>0</v>
      </c>
      <c r="E215" s="196">
        <f>[1]!BasilRadata10[[#This Row],[1A. Bydelsnavn:]]</f>
        <v>0</v>
      </c>
      <c r="F215" s="196">
        <f>[1]!BasilRadata10[[#This Row],[1A. Fylkesnummer:]]</f>
        <v>0</v>
      </c>
      <c r="G215" s="196">
        <f>[1]!BasilRadata10[[#This Row],[1A. Fylkesnavn:]]</f>
        <v>0</v>
      </c>
      <c r="H215" s="197">
        <f>[1]!BasilRadata10[[#This Row],[1B. Barnehage:]]</f>
        <v>0</v>
      </c>
      <c r="I215" s="197">
        <f>[1]!BasilRadata10[[#This Row],[1B. Organisasjonsnummer:]]</f>
        <v>0</v>
      </c>
      <c r="J215" s="197">
        <f>[1]!BasilRadata10[[#This Row],[1C. Etablert drift(årstall):]]</f>
        <v>0</v>
      </c>
      <c r="K215" s="196">
        <f>[1]!BasilRadata10[[#This Row],[1D. Barnehagetype:]]</f>
        <v>0</v>
      </c>
      <c r="L215" s="197">
        <f>[1]!BasilRadata10[[#This Row],[2A. Barnehagens eier(Private eiere må fylle ut pkt.C):]]</f>
        <v>0</v>
      </c>
      <c r="M215" s="45">
        <f>[1]!BasilRadata10[[#This Row],[8E. Oppgi antall årsverk barnehagen har pensjonsforpliktelser for:]]</f>
        <v>0</v>
      </c>
      <c r="N215" s="11">
        <f>[1]!BasilRadata10[[#This Row],[HEQ
0-2]]</f>
        <v>0</v>
      </c>
      <c r="O215" s="11">
        <f>[1]!BasilRadata10[[#This Row],[HEQ
3-6]]</f>
        <v>0</v>
      </c>
    </row>
    <row r="216" spans="1:15" x14ac:dyDescent="0.25">
      <c r="A216" s="196">
        <f>[1]!BasilRadata10[[#This Row],[År]]</f>
        <v>0</v>
      </c>
      <c r="B216" s="197">
        <f>[1]!BasilRadata10[[#This Row],[1A. Kommunenr:]]</f>
        <v>0</v>
      </c>
      <c r="C216" s="196">
        <f>[1]!BasilRadata10[[#This Row],[1A. Kommune:]]</f>
        <v>0</v>
      </c>
      <c r="D216" s="196">
        <f>[1]!BasilRadata10[[#This Row],[1A. Bydelsnummer:]]</f>
        <v>0</v>
      </c>
      <c r="E216" s="196">
        <f>[1]!BasilRadata10[[#This Row],[1A. Bydelsnavn:]]</f>
        <v>0</v>
      </c>
      <c r="F216" s="196">
        <f>[1]!BasilRadata10[[#This Row],[1A. Fylkesnummer:]]</f>
        <v>0</v>
      </c>
      <c r="G216" s="196">
        <f>[1]!BasilRadata10[[#This Row],[1A. Fylkesnavn:]]</f>
        <v>0</v>
      </c>
      <c r="H216" s="197">
        <f>[1]!BasilRadata10[[#This Row],[1B. Barnehage:]]</f>
        <v>0</v>
      </c>
      <c r="I216" s="197">
        <f>[1]!BasilRadata10[[#This Row],[1B. Organisasjonsnummer:]]</f>
        <v>0</v>
      </c>
      <c r="J216" s="197">
        <f>[1]!BasilRadata10[[#This Row],[1C. Etablert drift(årstall):]]</f>
        <v>0</v>
      </c>
      <c r="K216" s="196">
        <f>[1]!BasilRadata10[[#This Row],[1D. Barnehagetype:]]</f>
        <v>0</v>
      </c>
      <c r="L216" s="197">
        <f>[1]!BasilRadata10[[#This Row],[2A. Barnehagens eier(Private eiere må fylle ut pkt.C):]]</f>
        <v>0</v>
      </c>
      <c r="M216" s="45">
        <f>[1]!BasilRadata10[[#This Row],[8E. Oppgi antall årsverk barnehagen har pensjonsforpliktelser for:]]</f>
        <v>0</v>
      </c>
      <c r="N216" s="11">
        <f>[1]!BasilRadata10[[#This Row],[HEQ
0-2]]</f>
        <v>0</v>
      </c>
      <c r="O216" s="11">
        <f>[1]!BasilRadata10[[#This Row],[HEQ
3-6]]</f>
        <v>0</v>
      </c>
    </row>
    <row r="217" spans="1:15" x14ac:dyDescent="0.25">
      <c r="A217" s="196">
        <f>[1]!BasilRadata10[[#This Row],[År]]</f>
        <v>0</v>
      </c>
      <c r="B217" s="197">
        <f>[1]!BasilRadata10[[#This Row],[1A. Kommunenr:]]</f>
        <v>0</v>
      </c>
      <c r="C217" s="196">
        <f>[1]!BasilRadata10[[#This Row],[1A. Kommune:]]</f>
        <v>0</v>
      </c>
      <c r="D217" s="196">
        <f>[1]!BasilRadata10[[#This Row],[1A. Bydelsnummer:]]</f>
        <v>0</v>
      </c>
      <c r="E217" s="196">
        <f>[1]!BasilRadata10[[#This Row],[1A. Bydelsnavn:]]</f>
        <v>0</v>
      </c>
      <c r="F217" s="196">
        <f>[1]!BasilRadata10[[#This Row],[1A. Fylkesnummer:]]</f>
        <v>0</v>
      </c>
      <c r="G217" s="196">
        <f>[1]!BasilRadata10[[#This Row],[1A. Fylkesnavn:]]</f>
        <v>0</v>
      </c>
      <c r="H217" s="197">
        <f>[1]!BasilRadata10[[#This Row],[1B. Barnehage:]]</f>
        <v>0</v>
      </c>
      <c r="I217" s="197">
        <f>[1]!BasilRadata10[[#This Row],[1B. Organisasjonsnummer:]]</f>
        <v>0</v>
      </c>
      <c r="J217" s="197">
        <f>[1]!BasilRadata10[[#This Row],[1C. Etablert drift(årstall):]]</f>
        <v>0</v>
      </c>
      <c r="K217" s="196">
        <f>[1]!BasilRadata10[[#This Row],[1D. Barnehagetype:]]</f>
        <v>0</v>
      </c>
      <c r="L217" s="197">
        <f>[1]!BasilRadata10[[#This Row],[2A. Barnehagens eier(Private eiere må fylle ut pkt.C):]]</f>
        <v>0</v>
      </c>
      <c r="M217" s="45">
        <f>[1]!BasilRadata10[[#This Row],[8E. Oppgi antall årsverk barnehagen har pensjonsforpliktelser for:]]</f>
        <v>0</v>
      </c>
      <c r="N217" s="11">
        <f>[1]!BasilRadata10[[#This Row],[HEQ
0-2]]</f>
        <v>0</v>
      </c>
      <c r="O217" s="11">
        <f>[1]!BasilRadata10[[#This Row],[HEQ
3-6]]</f>
        <v>0</v>
      </c>
    </row>
    <row r="218" spans="1:15" x14ac:dyDescent="0.25">
      <c r="A218" s="196">
        <f>[1]!BasilRadata10[[#This Row],[År]]</f>
        <v>0</v>
      </c>
      <c r="B218" s="197">
        <f>[1]!BasilRadata10[[#This Row],[1A. Kommunenr:]]</f>
        <v>0</v>
      </c>
      <c r="C218" s="196">
        <f>[1]!BasilRadata10[[#This Row],[1A. Kommune:]]</f>
        <v>0</v>
      </c>
      <c r="D218" s="196">
        <f>[1]!BasilRadata10[[#This Row],[1A. Bydelsnummer:]]</f>
        <v>0</v>
      </c>
      <c r="E218" s="196">
        <f>[1]!BasilRadata10[[#This Row],[1A. Bydelsnavn:]]</f>
        <v>0</v>
      </c>
      <c r="F218" s="196">
        <f>[1]!BasilRadata10[[#This Row],[1A. Fylkesnummer:]]</f>
        <v>0</v>
      </c>
      <c r="G218" s="196">
        <f>[1]!BasilRadata10[[#This Row],[1A. Fylkesnavn:]]</f>
        <v>0</v>
      </c>
      <c r="H218" s="197">
        <f>[1]!BasilRadata10[[#This Row],[1B. Barnehage:]]</f>
        <v>0</v>
      </c>
      <c r="I218" s="197">
        <f>[1]!BasilRadata10[[#This Row],[1B. Organisasjonsnummer:]]</f>
        <v>0</v>
      </c>
      <c r="J218" s="197">
        <f>[1]!BasilRadata10[[#This Row],[1C. Etablert drift(årstall):]]</f>
        <v>0</v>
      </c>
      <c r="K218" s="196">
        <f>[1]!BasilRadata10[[#This Row],[1D. Barnehagetype:]]</f>
        <v>0</v>
      </c>
      <c r="L218" s="197">
        <f>[1]!BasilRadata10[[#This Row],[2A. Barnehagens eier(Private eiere må fylle ut pkt.C):]]</f>
        <v>0</v>
      </c>
      <c r="M218" s="45">
        <f>[1]!BasilRadata10[[#This Row],[8E. Oppgi antall årsverk barnehagen har pensjonsforpliktelser for:]]</f>
        <v>0</v>
      </c>
      <c r="N218" s="11">
        <f>[1]!BasilRadata10[[#This Row],[HEQ
0-2]]</f>
        <v>0</v>
      </c>
      <c r="O218" s="11">
        <f>[1]!BasilRadata10[[#This Row],[HEQ
3-6]]</f>
        <v>0</v>
      </c>
    </row>
    <row r="219" spans="1:15" x14ac:dyDescent="0.25">
      <c r="A219" s="196">
        <f>[1]!BasilRadata10[[#This Row],[År]]</f>
        <v>0</v>
      </c>
      <c r="B219" s="197">
        <f>[1]!BasilRadata10[[#This Row],[1A. Kommunenr:]]</f>
        <v>0</v>
      </c>
      <c r="C219" s="196">
        <f>[1]!BasilRadata10[[#This Row],[1A. Kommune:]]</f>
        <v>0</v>
      </c>
      <c r="D219" s="196">
        <f>[1]!BasilRadata10[[#This Row],[1A. Bydelsnummer:]]</f>
        <v>0</v>
      </c>
      <c r="E219" s="196">
        <f>[1]!BasilRadata10[[#This Row],[1A. Bydelsnavn:]]</f>
        <v>0</v>
      </c>
      <c r="F219" s="196">
        <f>[1]!BasilRadata10[[#This Row],[1A. Fylkesnummer:]]</f>
        <v>0</v>
      </c>
      <c r="G219" s="196">
        <f>[1]!BasilRadata10[[#This Row],[1A. Fylkesnavn:]]</f>
        <v>0</v>
      </c>
      <c r="H219" s="197">
        <f>[1]!BasilRadata10[[#This Row],[1B. Barnehage:]]</f>
        <v>0</v>
      </c>
      <c r="I219" s="197">
        <f>[1]!BasilRadata10[[#This Row],[1B. Organisasjonsnummer:]]</f>
        <v>0</v>
      </c>
      <c r="J219" s="197">
        <f>[1]!BasilRadata10[[#This Row],[1C. Etablert drift(årstall):]]</f>
        <v>0</v>
      </c>
      <c r="K219" s="196">
        <f>[1]!BasilRadata10[[#This Row],[1D. Barnehagetype:]]</f>
        <v>0</v>
      </c>
      <c r="L219" s="197">
        <f>[1]!BasilRadata10[[#This Row],[2A. Barnehagens eier(Private eiere må fylle ut pkt.C):]]</f>
        <v>0</v>
      </c>
      <c r="M219" s="45">
        <f>[1]!BasilRadata10[[#This Row],[8E. Oppgi antall årsverk barnehagen har pensjonsforpliktelser for:]]</f>
        <v>0</v>
      </c>
      <c r="N219" s="11">
        <f>[1]!BasilRadata10[[#This Row],[HEQ
0-2]]</f>
        <v>0</v>
      </c>
      <c r="O219" s="11">
        <f>[1]!BasilRadata10[[#This Row],[HEQ
3-6]]</f>
        <v>0</v>
      </c>
    </row>
    <row r="220" spans="1:15" x14ac:dyDescent="0.25">
      <c r="A220" s="196">
        <f>[1]!BasilRadata10[[#This Row],[År]]</f>
        <v>0</v>
      </c>
      <c r="B220" s="197">
        <f>[1]!BasilRadata10[[#This Row],[1A. Kommunenr:]]</f>
        <v>0</v>
      </c>
      <c r="C220" s="196">
        <f>[1]!BasilRadata10[[#This Row],[1A. Kommune:]]</f>
        <v>0</v>
      </c>
      <c r="D220" s="196">
        <f>[1]!BasilRadata10[[#This Row],[1A. Bydelsnummer:]]</f>
        <v>0</v>
      </c>
      <c r="E220" s="196">
        <f>[1]!BasilRadata10[[#This Row],[1A. Bydelsnavn:]]</f>
        <v>0</v>
      </c>
      <c r="F220" s="196">
        <f>[1]!BasilRadata10[[#This Row],[1A. Fylkesnummer:]]</f>
        <v>0</v>
      </c>
      <c r="G220" s="196">
        <f>[1]!BasilRadata10[[#This Row],[1A. Fylkesnavn:]]</f>
        <v>0</v>
      </c>
      <c r="H220" s="197">
        <f>[1]!BasilRadata10[[#This Row],[1B. Barnehage:]]</f>
        <v>0</v>
      </c>
      <c r="I220" s="197">
        <f>[1]!BasilRadata10[[#This Row],[1B. Organisasjonsnummer:]]</f>
        <v>0</v>
      </c>
      <c r="J220" s="197">
        <f>[1]!BasilRadata10[[#This Row],[1C. Etablert drift(årstall):]]</f>
        <v>0</v>
      </c>
      <c r="K220" s="196">
        <f>[1]!BasilRadata10[[#This Row],[1D. Barnehagetype:]]</f>
        <v>0</v>
      </c>
      <c r="L220" s="197">
        <f>[1]!BasilRadata10[[#This Row],[2A. Barnehagens eier(Private eiere må fylle ut pkt.C):]]</f>
        <v>0</v>
      </c>
      <c r="M220" s="45">
        <f>[1]!BasilRadata10[[#This Row],[8E. Oppgi antall årsverk barnehagen har pensjonsforpliktelser for:]]</f>
        <v>0</v>
      </c>
      <c r="N220" s="11">
        <f>[1]!BasilRadata10[[#This Row],[HEQ
0-2]]</f>
        <v>0</v>
      </c>
      <c r="O220" s="11">
        <f>[1]!BasilRadata10[[#This Row],[HEQ
3-6]]</f>
        <v>0</v>
      </c>
    </row>
    <row r="221" spans="1:15" x14ac:dyDescent="0.25">
      <c r="A221" s="196">
        <f>[1]!BasilRadata10[[#This Row],[År]]</f>
        <v>0</v>
      </c>
      <c r="B221" s="197">
        <f>[1]!BasilRadata10[[#This Row],[1A. Kommunenr:]]</f>
        <v>0</v>
      </c>
      <c r="C221" s="196">
        <f>[1]!BasilRadata10[[#This Row],[1A. Kommune:]]</f>
        <v>0</v>
      </c>
      <c r="D221" s="196">
        <f>[1]!BasilRadata10[[#This Row],[1A. Bydelsnummer:]]</f>
        <v>0</v>
      </c>
      <c r="E221" s="196">
        <f>[1]!BasilRadata10[[#This Row],[1A. Bydelsnavn:]]</f>
        <v>0</v>
      </c>
      <c r="F221" s="196">
        <f>[1]!BasilRadata10[[#This Row],[1A. Fylkesnummer:]]</f>
        <v>0</v>
      </c>
      <c r="G221" s="196">
        <f>[1]!BasilRadata10[[#This Row],[1A. Fylkesnavn:]]</f>
        <v>0</v>
      </c>
      <c r="H221" s="197">
        <f>[1]!BasilRadata10[[#This Row],[1B. Barnehage:]]</f>
        <v>0</v>
      </c>
      <c r="I221" s="197">
        <f>[1]!BasilRadata10[[#This Row],[1B. Organisasjonsnummer:]]</f>
        <v>0</v>
      </c>
      <c r="J221" s="197">
        <f>[1]!BasilRadata10[[#This Row],[1C. Etablert drift(årstall):]]</f>
        <v>0</v>
      </c>
      <c r="K221" s="196">
        <f>[1]!BasilRadata10[[#This Row],[1D. Barnehagetype:]]</f>
        <v>0</v>
      </c>
      <c r="L221" s="197">
        <f>[1]!BasilRadata10[[#This Row],[2A. Barnehagens eier(Private eiere må fylle ut pkt.C):]]</f>
        <v>0</v>
      </c>
      <c r="M221" s="45">
        <f>[1]!BasilRadata10[[#This Row],[8E. Oppgi antall årsverk barnehagen har pensjonsforpliktelser for:]]</f>
        <v>0</v>
      </c>
      <c r="N221" s="11">
        <f>[1]!BasilRadata10[[#This Row],[HEQ
0-2]]</f>
        <v>0</v>
      </c>
      <c r="O221" s="11">
        <f>[1]!BasilRadata10[[#This Row],[HEQ
3-6]]</f>
        <v>0</v>
      </c>
    </row>
    <row r="222" spans="1:15" x14ac:dyDescent="0.25">
      <c r="A222" s="196">
        <f>[1]!BasilRadata10[[#This Row],[År]]</f>
        <v>0</v>
      </c>
      <c r="B222" s="197">
        <f>[1]!BasilRadata10[[#This Row],[1A. Kommunenr:]]</f>
        <v>0</v>
      </c>
      <c r="C222" s="196">
        <f>[1]!BasilRadata10[[#This Row],[1A. Kommune:]]</f>
        <v>0</v>
      </c>
      <c r="D222" s="196">
        <f>[1]!BasilRadata10[[#This Row],[1A. Bydelsnummer:]]</f>
        <v>0</v>
      </c>
      <c r="E222" s="196">
        <f>[1]!BasilRadata10[[#This Row],[1A. Bydelsnavn:]]</f>
        <v>0</v>
      </c>
      <c r="F222" s="196">
        <f>[1]!BasilRadata10[[#This Row],[1A. Fylkesnummer:]]</f>
        <v>0</v>
      </c>
      <c r="G222" s="196">
        <f>[1]!BasilRadata10[[#This Row],[1A. Fylkesnavn:]]</f>
        <v>0</v>
      </c>
      <c r="H222" s="197">
        <f>[1]!BasilRadata10[[#This Row],[1B. Barnehage:]]</f>
        <v>0</v>
      </c>
      <c r="I222" s="197">
        <f>[1]!BasilRadata10[[#This Row],[1B. Organisasjonsnummer:]]</f>
        <v>0</v>
      </c>
      <c r="J222" s="197">
        <f>[1]!BasilRadata10[[#This Row],[1C. Etablert drift(årstall):]]</f>
        <v>0</v>
      </c>
      <c r="K222" s="196">
        <f>[1]!BasilRadata10[[#This Row],[1D. Barnehagetype:]]</f>
        <v>0</v>
      </c>
      <c r="L222" s="197">
        <f>[1]!BasilRadata10[[#This Row],[2A. Barnehagens eier(Private eiere må fylle ut pkt.C):]]</f>
        <v>0</v>
      </c>
      <c r="M222" s="45">
        <f>[1]!BasilRadata10[[#This Row],[8E. Oppgi antall årsverk barnehagen har pensjonsforpliktelser for:]]</f>
        <v>0</v>
      </c>
      <c r="N222" s="11">
        <f>[1]!BasilRadata10[[#This Row],[HEQ
0-2]]</f>
        <v>0</v>
      </c>
      <c r="O222" s="11">
        <f>[1]!BasilRadata10[[#This Row],[HEQ
3-6]]</f>
        <v>0</v>
      </c>
    </row>
    <row r="223" spans="1:15" x14ac:dyDescent="0.25">
      <c r="A223" s="196">
        <f>[1]!BasilRadata10[[#This Row],[År]]</f>
        <v>0</v>
      </c>
      <c r="B223" s="197">
        <f>[1]!BasilRadata10[[#This Row],[1A. Kommunenr:]]</f>
        <v>0</v>
      </c>
      <c r="C223" s="196">
        <f>[1]!BasilRadata10[[#This Row],[1A. Kommune:]]</f>
        <v>0</v>
      </c>
      <c r="D223" s="196">
        <f>[1]!BasilRadata10[[#This Row],[1A. Bydelsnummer:]]</f>
        <v>0</v>
      </c>
      <c r="E223" s="196">
        <f>[1]!BasilRadata10[[#This Row],[1A. Bydelsnavn:]]</f>
        <v>0</v>
      </c>
      <c r="F223" s="196">
        <f>[1]!BasilRadata10[[#This Row],[1A. Fylkesnummer:]]</f>
        <v>0</v>
      </c>
      <c r="G223" s="196">
        <f>[1]!BasilRadata10[[#This Row],[1A. Fylkesnavn:]]</f>
        <v>0</v>
      </c>
      <c r="H223" s="197">
        <f>[1]!BasilRadata10[[#This Row],[1B. Barnehage:]]</f>
        <v>0</v>
      </c>
      <c r="I223" s="197">
        <f>[1]!BasilRadata10[[#This Row],[1B. Organisasjonsnummer:]]</f>
        <v>0</v>
      </c>
      <c r="J223" s="197">
        <f>[1]!BasilRadata10[[#This Row],[1C. Etablert drift(årstall):]]</f>
        <v>0</v>
      </c>
      <c r="K223" s="196">
        <f>[1]!BasilRadata10[[#This Row],[1D. Barnehagetype:]]</f>
        <v>0</v>
      </c>
      <c r="L223" s="197">
        <f>[1]!BasilRadata10[[#This Row],[2A. Barnehagens eier(Private eiere må fylle ut pkt.C):]]</f>
        <v>0</v>
      </c>
      <c r="M223" s="45">
        <f>[1]!BasilRadata10[[#This Row],[8E. Oppgi antall årsverk barnehagen har pensjonsforpliktelser for:]]</f>
        <v>0</v>
      </c>
      <c r="N223" s="11">
        <f>[1]!BasilRadata10[[#This Row],[HEQ
0-2]]</f>
        <v>0</v>
      </c>
      <c r="O223" s="11">
        <f>[1]!BasilRadata10[[#This Row],[HEQ
3-6]]</f>
        <v>0</v>
      </c>
    </row>
    <row r="224" spans="1:15" x14ac:dyDescent="0.25">
      <c r="A224" s="196">
        <f>[1]!BasilRadata10[[#This Row],[År]]</f>
        <v>0</v>
      </c>
      <c r="B224" s="197">
        <f>[1]!BasilRadata10[[#This Row],[1A. Kommunenr:]]</f>
        <v>0</v>
      </c>
      <c r="C224" s="196">
        <f>[1]!BasilRadata10[[#This Row],[1A. Kommune:]]</f>
        <v>0</v>
      </c>
      <c r="D224" s="196">
        <f>[1]!BasilRadata10[[#This Row],[1A. Bydelsnummer:]]</f>
        <v>0</v>
      </c>
      <c r="E224" s="196">
        <f>[1]!BasilRadata10[[#This Row],[1A. Bydelsnavn:]]</f>
        <v>0</v>
      </c>
      <c r="F224" s="196">
        <f>[1]!BasilRadata10[[#This Row],[1A. Fylkesnummer:]]</f>
        <v>0</v>
      </c>
      <c r="G224" s="196">
        <f>[1]!BasilRadata10[[#This Row],[1A. Fylkesnavn:]]</f>
        <v>0</v>
      </c>
      <c r="H224" s="197">
        <f>[1]!BasilRadata10[[#This Row],[1B. Barnehage:]]</f>
        <v>0</v>
      </c>
      <c r="I224" s="197">
        <f>[1]!BasilRadata10[[#This Row],[1B. Organisasjonsnummer:]]</f>
        <v>0</v>
      </c>
      <c r="J224" s="197">
        <f>[1]!BasilRadata10[[#This Row],[1C. Etablert drift(årstall):]]</f>
        <v>0</v>
      </c>
      <c r="K224" s="196">
        <f>[1]!BasilRadata10[[#This Row],[1D. Barnehagetype:]]</f>
        <v>0</v>
      </c>
      <c r="L224" s="197">
        <f>[1]!BasilRadata10[[#This Row],[2A. Barnehagens eier(Private eiere må fylle ut pkt.C):]]</f>
        <v>0</v>
      </c>
      <c r="M224" s="45">
        <f>[1]!BasilRadata10[[#This Row],[8E. Oppgi antall årsverk barnehagen har pensjonsforpliktelser for:]]</f>
        <v>0</v>
      </c>
      <c r="N224" s="11">
        <f>[1]!BasilRadata10[[#This Row],[HEQ
0-2]]</f>
        <v>0</v>
      </c>
      <c r="O224" s="11">
        <f>[1]!BasilRadata10[[#This Row],[HEQ
3-6]]</f>
        <v>0</v>
      </c>
    </row>
    <row r="225" spans="1:15" x14ac:dyDescent="0.25">
      <c r="A225" s="196">
        <f>[1]!BasilRadata10[[#This Row],[År]]</f>
        <v>0</v>
      </c>
      <c r="B225" s="197">
        <f>[1]!BasilRadata10[[#This Row],[1A. Kommunenr:]]</f>
        <v>0</v>
      </c>
      <c r="C225" s="196">
        <f>[1]!BasilRadata10[[#This Row],[1A. Kommune:]]</f>
        <v>0</v>
      </c>
      <c r="D225" s="196">
        <f>[1]!BasilRadata10[[#This Row],[1A. Bydelsnummer:]]</f>
        <v>0</v>
      </c>
      <c r="E225" s="196">
        <f>[1]!BasilRadata10[[#This Row],[1A. Bydelsnavn:]]</f>
        <v>0</v>
      </c>
      <c r="F225" s="196">
        <f>[1]!BasilRadata10[[#This Row],[1A. Fylkesnummer:]]</f>
        <v>0</v>
      </c>
      <c r="G225" s="196">
        <f>[1]!BasilRadata10[[#This Row],[1A. Fylkesnavn:]]</f>
        <v>0</v>
      </c>
      <c r="H225" s="197">
        <f>[1]!BasilRadata10[[#This Row],[1B. Barnehage:]]</f>
        <v>0</v>
      </c>
      <c r="I225" s="197">
        <f>[1]!BasilRadata10[[#This Row],[1B. Organisasjonsnummer:]]</f>
        <v>0</v>
      </c>
      <c r="J225" s="197">
        <f>[1]!BasilRadata10[[#This Row],[1C. Etablert drift(årstall):]]</f>
        <v>0</v>
      </c>
      <c r="K225" s="196">
        <f>[1]!BasilRadata10[[#This Row],[1D. Barnehagetype:]]</f>
        <v>0</v>
      </c>
      <c r="L225" s="197">
        <f>[1]!BasilRadata10[[#This Row],[2A. Barnehagens eier(Private eiere må fylle ut pkt.C):]]</f>
        <v>0</v>
      </c>
      <c r="M225" s="45">
        <f>[1]!BasilRadata10[[#This Row],[8E. Oppgi antall årsverk barnehagen har pensjonsforpliktelser for:]]</f>
        <v>0</v>
      </c>
      <c r="N225" s="11">
        <f>[1]!BasilRadata10[[#This Row],[HEQ
0-2]]</f>
        <v>0</v>
      </c>
      <c r="O225" s="11">
        <f>[1]!BasilRadata10[[#This Row],[HEQ
3-6]]</f>
        <v>0</v>
      </c>
    </row>
    <row r="226" spans="1:15" x14ac:dyDescent="0.25">
      <c r="A226" s="196">
        <f>[1]!BasilRadata10[[#This Row],[År]]</f>
        <v>0</v>
      </c>
      <c r="B226" s="197">
        <f>[1]!BasilRadata10[[#This Row],[1A. Kommunenr:]]</f>
        <v>0</v>
      </c>
      <c r="C226" s="196">
        <f>[1]!BasilRadata10[[#This Row],[1A. Kommune:]]</f>
        <v>0</v>
      </c>
      <c r="D226" s="196">
        <f>[1]!BasilRadata10[[#This Row],[1A. Bydelsnummer:]]</f>
        <v>0</v>
      </c>
      <c r="E226" s="196">
        <f>[1]!BasilRadata10[[#This Row],[1A. Bydelsnavn:]]</f>
        <v>0</v>
      </c>
      <c r="F226" s="196">
        <f>[1]!BasilRadata10[[#This Row],[1A. Fylkesnummer:]]</f>
        <v>0</v>
      </c>
      <c r="G226" s="196">
        <f>[1]!BasilRadata10[[#This Row],[1A. Fylkesnavn:]]</f>
        <v>0</v>
      </c>
      <c r="H226" s="197">
        <f>[1]!BasilRadata10[[#This Row],[1B. Barnehage:]]</f>
        <v>0</v>
      </c>
      <c r="I226" s="197">
        <f>[1]!BasilRadata10[[#This Row],[1B. Organisasjonsnummer:]]</f>
        <v>0</v>
      </c>
      <c r="J226" s="197">
        <f>[1]!BasilRadata10[[#This Row],[1C. Etablert drift(årstall):]]</f>
        <v>0</v>
      </c>
      <c r="K226" s="196">
        <f>[1]!BasilRadata10[[#This Row],[1D. Barnehagetype:]]</f>
        <v>0</v>
      </c>
      <c r="L226" s="197">
        <f>[1]!BasilRadata10[[#This Row],[2A. Barnehagens eier(Private eiere må fylle ut pkt.C):]]</f>
        <v>0</v>
      </c>
      <c r="M226" s="45">
        <f>[1]!BasilRadata10[[#This Row],[8E. Oppgi antall årsverk barnehagen har pensjonsforpliktelser for:]]</f>
        <v>0</v>
      </c>
      <c r="N226" s="11">
        <f>[1]!BasilRadata10[[#This Row],[HEQ
0-2]]</f>
        <v>0</v>
      </c>
      <c r="O226" s="11">
        <f>[1]!BasilRadata10[[#This Row],[HEQ
3-6]]</f>
        <v>0</v>
      </c>
    </row>
    <row r="227" spans="1:15" x14ac:dyDescent="0.25">
      <c r="A227" s="196">
        <f>[1]!BasilRadata10[[#This Row],[År]]</f>
        <v>0</v>
      </c>
      <c r="B227" s="197">
        <f>[1]!BasilRadata10[[#This Row],[1A. Kommunenr:]]</f>
        <v>0</v>
      </c>
      <c r="C227" s="196">
        <f>[1]!BasilRadata10[[#This Row],[1A. Kommune:]]</f>
        <v>0</v>
      </c>
      <c r="D227" s="196">
        <f>[1]!BasilRadata10[[#This Row],[1A. Bydelsnummer:]]</f>
        <v>0</v>
      </c>
      <c r="E227" s="196">
        <f>[1]!BasilRadata10[[#This Row],[1A. Bydelsnavn:]]</f>
        <v>0</v>
      </c>
      <c r="F227" s="196">
        <f>[1]!BasilRadata10[[#This Row],[1A. Fylkesnummer:]]</f>
        <v>0</v>
      </c>
      <c r="G227" s="196">
        <f>[1]!BasilRadata10[[#This Row],[1A. Fylkesnavn:]]</f>
        <v>0</v>
      </c>
      <c r="H227" s="197">
        <f>[1]!BasilRadata10[[#This Row],[1B. Barnehage:]]</f>
        <v>0</v>
      </c>
      <c r="I227" s="197">
        <f>[1]!BasilRadata10[[#This Row],[1B. Organisasjonsnummer:]]</f>
        <v>0</v>
      </c>
      <c r="J227" s="197">
        <f>[1]!BasilRadata10[[#This Row],[1C. Etablert drift(årstall):]]</f>
        <v>0</v>
      </c>
      <c r="K227" s="196">
        <f>[1]!BasilRadata10[[#This Row],[1D. Barnehagetype:]]</f>
        <v>0</v>
      </c>
      <c r="L227" s="197">
        <f>[1]!BasilRadata10[[#This Row],[2A. Barnehagens eier(Private eiere må fylle ut pkt.C):]]</f>
        <v>0</v>
      </c>
      <c r="M227" s="45">
        <f>[1]!BasilRadata10[[#This Row],[8E. Oppgi antall årsverk barnehagen har pensjonsforpliktelser for:]]</f>
        <v>0</v>
      </c>
      <c r="N227" s="11">
        <f>[1]!BasilRadata10[[#This Row],[HEQ
0-2]]</f>
        <v>0</v>
      </c>
      <c r="O227" s="11">
        <f>[1]!BasilRadata10[[#This Row],[HEQ
3-6]]</f>
        <v>0</v>
      </c>
    </row>
    <row r="228" spans="1:15" x14ac:dyDescent="0.25">
      <c r="A228" s="196">
        <f>[1]!BasilRadata10[[#This Row],[År]]</f>
        <v>0</v>
      </c>
      <c r="B228" s="197">
        <f>[1]!BasilRadata10[[#This Row],[1A. Kommunenr:]]</f>
        <v>0</v>
      </c>
      <c r="C228" s="196">
        <f>[1]!BasilRadata10[[#This Row],[1A. Kommune:]]</f>
        <v>0</v>
      </c>
      <c r="D228" s="196">
        <f>[1]!BasilRadata10[[#This Row],[1A. Bydelsnummer:]]</f>
        <v>0</v>
      </c>
      <c r="E228" s="196">
        <f>[1]!BasilRadata10[[#This Row],[1A. Bydelsnavn:]]</f>
        <v>0</v>
      </c>
      <c r="F228" s="196">
        <f>[1]!BasilRadata10[[#This Row],[1A. Fylkesnummer:]]</f>
        <v>0</v>
      </c>
      <c r="G228" s="196">
        <f>[1]!BasilRadata10[[#This Row],[1A. Fylkesnavn:]]</f>
        <v>0</v>
      </c>
      <c r="H228" s="197">
        <f>[1]!BasilRadata10[[#This Row],[1B. Barnehage:]]</f>
        <v>0</v>
      </c>
      <c r="I228" s="197">
        <f>[1]!BasilRadata10[[#This Row],[1B. Organisasjonsnummer:]]</f>
        <v>0</v>
      </c>
      <c r="J228" s="197">
        <f>[1]!BasilRadata10[[#This Row],[1C. Etablert drift(årstall):]]</f>
        <v>0</v>
      </c>
      <c r="K228" s="196">
        <f>[1]!BasilRadata10[[#This Row],[1D. Barnehagetype:]]</f>
        <v>0</v>
      </c>
      <c r="L228" s="197">
        <f>[1]!BasilRadata10[[#This Row],[2A. Barnehagens eier(Private eiere må fylle ut pkt.C):]]</f>
        <v>0</v>
      </c>
      <c r="M228" s="45">
        <f>[1]!BasilRadata10[[#This Row],[8E. Oppgi antall årsverk barnehagen har pensjonsforpliktelser for:]]</f>
        <v>0</v>
      </c>
      <c r="N228" s="11">
        <f>[1]!BasilRadata10[[#This Row],[HEQ
0-2]]</f>
        <v>0</v>
      </c>
      <c r="O228" s="11">
        <f>[1]!BasilRadata10[[#This Row],[HEQ
3-6]]</f>
        <v>0</v>
      </c>
    </row>
    <row r="229" spans="1:15" x14ac:dyDescent="0.25">
      <c r="A229" s="196">
        <f>[1]!BasilRadata10[[#This Row],[År]]</f>
        <v>0</v>
      </c>
      <c r="B229" s="197">
        <f>[1]!BasilRadata10[[#This Row],[1A. Kommunenr:]]</f>
        <v>0</v>
      </c>
      <c r="C229" s="196">
        <f>[1]!BasilRadata10[[#This Row],[1A. Kommune:]]</f>
        <v>0</v>
      </c>
      <c r="D229" s="196">
        <f>[1]!BasilRadata10[[#This Row],[1A. Bydelsnummer:]]</f>
        <v>0</v>
      </c>
      <c r="E229" s="196">
        <f>[1]!BasilRadata10[[#This Row],[1A. Bydelsnavn:]]</f>
        <v>0</v>
      </c>
      <c r="F229" s="196">
        <f>[1]!BasilRadata10[[#This Row],[1A. Fylkesnummer:]]</f>
        <v>0</v>
      </c>
      <c r="G229" s="196">
        <f>[1]!BasilRadata10[[#This Row],[1A. Fylkesnavn:]]</f>
        <v>0</v>
      </c>
      <c r="H229" s="197">
        <f>[1]!BasilRadata10[[#This Row],[1B. Barnehage:]]</f>
        <v>0</v>
      </c>
      <c r="I229" s="197">
        <f>[1]!BasilRadata10[[#This Row],[1B. Organisasjonsnummer:]]</f>
        <v>0</v>
      </c>
      <c r="J229" s="197">
        <f>[1]!BasilRadata10[[#This Row],[1C. Etablert drift(årstall):]]</f>
        <v>0</v>
      </c>
      <c r="K229" s="196">
        <f>[1]!BasilRadata10[[#This Row],[1D. Barnehagetype:]]</f>
        <v>0</v>
      </c>
      <c r="L229" s="197">
        <f>[1]!BasilRadata10[[#This Row],[2A. Barnehagens eier(Private eiere må fylle ut pkt.C):]]</f>
        <v>0</v>
      </c>
      <c r="M229" s="45">
        <f>[1]!BasilRadata10[[#This Row],[8E. Oppgi antall årsverk barnehagen har pensjonsforpliktelser for:]]</f>
        <v>0</v>
      </c>
      <c r="N229" s="11">
        <f>[1]!BasilRadata10[[#This Row],[HEQ
0-2]]</f>
        <v>0</v>
      </c>
      <c r="O229" s="11">
        <f>[1]!BasilRadata10[[#This Row],[HEQ
3-6]]</f>
        <v>0</v>
      </c>
    </row>
    <row r="230" spans="1:15" x14ac:dyDescent="0.25">
      <c r="A230" s="196">
        <f>[1]!BasilRadata10[[#This Row],[År]]</f>
        <v>0</v>
      </c>
      <c r="B230" s="197">
        <f>[1]!BasilRadata10[[#This Row],[1A. Kommunenr:]]</f>
        <v>0</v>
      </c>
      <c r="C230" s="196">
        <f>[1]!BasilRadata10[[#This Row],[1A. Kommune:]]</f>
        <v>0</v>
      </c>
      <c r="D230" s="196">
        <f>[1]!BasilRadata10[[#This Row],[1A. Bydelsnummer:]]</f>
        <v>0</v>
      </c>
      <c r="E230" s="196">
        <f>[1]!BasilRadata10[[#This Row],[1A. Bydelsnavn:]]</f>
        <v>0</v>
      </c>
      <c r="F230" s="196">
        <f>[1]!BasilRadata10[[#This Row],[1A. Fylkesnummer:]]</f>
        <v>0</v>
      </c>
      <c r="G230" s="196">
        <f>[1]!BasilRadata10[[#This Row],[1A. Fylkesnavn:]]</f>
        <v>0</v>
      </c>
      <c r="H230" s="197">
        <f>[1]!BasilRadata10[[#This Row],[1B. Barnehage:]]</f>
        <v>0</v>
      </c>
      <c r="I230" s="197">
        <f>[1]!BasilRadata10[[#This Row],[1B. Organisasjonsnummer:]]</f>
        <v>0</v>
      </c>
      <c r="J230" s="197">
        <f>[1]!BasilRadata10[[#This Row],[1C. Etablert drift(årstall):]]</f>
        <v>0</v>
      </c>
      <c r="K230" s="196">
        <f>[1]!BasilRadata10[[#This Row],[1D. Barnehagetype:]]</f>
        <v>0</v>
      </c>
      <c r="L230" s="197">
        <f>[1]!BasilRadata10[[#This Row],[2A. Barnehagens eier(Private eiere må fylle ut pkt.C):]]</f>
        <v>0</v>
      </c>
      <c r="M230" s="45">
        <f>[1]!BasilRadata10[[#This Row],[8E. Oppgi antall årsverk barnehagen har pensjonsforpliktelser for:]]</f>
        <v>0</v>
      </c>
      <c r="N230" s="11">
        <f>[1]!BasilRadata10[[#This Row],[HEQ
0-2]]</f>
        <v>0</v>
      </c>
      <c r="O230" s="11">
        <f>[1]!BasilRadata10[[#This Row],[HEQ
3-6]]</f>
        <v>0</v>
      </c>
    </row>
    <row r="231" spans="1:15" x14ac:dyDescent="0.25">
      <c r="A231" s="196">
        <f>[1]!BasilRadata10[[#This Row],[År]]</f>
        <v>0</v>
      </c>
      <c r="B231" s="197">
        <f>[1]!BasilRadata10[[#This Row],[1A. Kommunenr:]]</f>
        <v>0</v>
      </c>
      <c r="C231" s="196">
        <f>[1]!BasilRadata10[[#This Row],[1A. Kommune:]]</f>
        <v>0</v>
      </c>
      <c r="D231" s="196">
        <f>[1]!BasilRadata10[[#This Row],[1A. Bydelsnummer:]]</f>
        <v>0</v>
      </c>
      <c r="E231" s="196">
        <f>[1]!BasilRadata10[[#This Row],[1A. Bydelsnavn:]]</f>
        <v>0</v>
      </c>
      <c r="F231" s="196">
        <f>[1]!BasilRadata10[[#This Row],[1A. Fylkesnummer:]]</f>
        <v>0</v>
      </c>
      <c r="G231" s="196">
        <f>[1]!BasilRadata10[[#This Row],[1A. Fylkesnavn:]]</f>
        <v>0</v>
      </c>
      <c r="H231" s="197">
        <f>[1]!BasilRadata10[[#This Row],[1B. Barnehage:]]</f>
        <v>0</v>
      </c>
      <c r="I231" s="197">
        <f>[1]!BasilRadata10[[#This Row],[1B. Organisasjonsnummer:]]</f>
        <v>0</v>
      </c>
      <c r="J231" s="197">
        <f>[1]!BasilRadata10[[#This Row],[1C. Etablert drift(årstall):]]</f>
        <v>0</v>
      </c>
      <c r="K231" s="196">
        <f>[1]!BasilRadata10[[#This Row],[1D. Barnehagetype:]]</f>
        <v>0</v>
      </c>
      <c r="L231" s="197">
        <f>[1]!BasilRadata10[[#This Row],[2A. Barnehagens eier(Private eiere må fylle ut pkt.C):]]</f>
        <v>0</v>
      </c>
      <c r="M231" s="45">
        <f>[1]!BasilRadata10[[#This Row],[8E. Oppgi antall årsverk barnehagen har pensjonsforpliktelser for:]]</f>
        <v>0</v>
      </c>
      <c r="N231" s="11">
        <f>[1]!BasilRadata10[[#This Row],[HEQ
0-2]]</f>
        <v>0</v>
      </c>
      <c r="O231" s="11">
        <f>[1]!BasilRadata10[[#This Row],[HEQ
3-6]]</f>
        <v>0</v>
      </c>
    </row>
    <row r="232" spans="1:15" x14ac:dyDescent="0.25">
      <c r="A232" s="196">
        <f>[1]!BasilRadata10[[#This Row],[År]]</f>
        <v>0</v>
      </c>
      <c r="B232" s="197">
        <f>[1]!BasilRadata10[[#This Row],[1A. Kommunenr:]]</f>
        <v>0</v>
      </c>
      <c r="C232" s="196">
        <f>[1]!BasilRadata10[[#This Row],[1A. Kommune:]]</f>
        <v>0</v>
      </c>
      <c r="D232" s="196">
        <f>[1]!BasilRadata10[[#This Row],[1A. Bydelsnummer:]]</f>
        <v>0</v>
      </c>
      <c r="E232" s="196">
        <f>[1]!BasilRadata10[[#This Row],[1A. Bydelsnavn:]]</f>
        <v>0</v>
      </c>
      <c r="F232" s="196">
        <f>[1]!BasilRadata10[[#This Row],[1A. Fylkesnummer:]]</f>
        <v>0</v>
      </c>
      <c r="G232" s="196">
        <f>[1]!BasilRadata10[[#This Row],[1A. Fylkesnavn:]]</f>
        <v>0</v>
      </c>
      <c r="H232" s="197">
        <f>[1]!BasilRadata10[[#This Row],[1B. Barnehage:]]</f>
        <v>0</v>
      </c>
      <c r="I232" s="197">
        <f>[1]!BasilRadata10[[#This Row],[1B. Organisasjonsnummer:]]</f>
        <v>0</v>
      </c>
      <c r="J232" s="197">
        <f>[1]!BasilRadata10[[#This Row],[1C. Etablert drift(årstall):]]</f>
        <v>0</v>
      </c>
      <c r="K232" s="196">
        <f>[1]!BasilRadata10[[#This Row],[1D. Barnehagetype:]]</f>
        <v>0</v>
      </c>
      <c r="L232" s="197">
        <f>[1]!BasilRadata10[[#This Row],[2A. Barnehagens eier(Private eiere må fylle ut pkt.C):]]</f>
        <v>0</v>
      </c>
      <c r="M232" s="45">
        <f>[1]!BasilRadata10[[#This Row],[8E. Oppgi antall årsverk barnehagen har pensjonsforpliktelser for:]]</f>
        <v>0</v>
      </c>
      <c r="N232" s="11">
        <f>[1]!BasilRadata10[[#This Row],[HEQ
0-2]]</f>
        <v>0</v>
      </c>
      <c r="O232" s="11">
        <f>[1]!BasilRadata10[[#This Row],[HEQ
3-6]]</f>
        <v>0</v>
      </c>
    </row>
    <row r="233" spans="1:15" x14ac:dyDescent="0.25">
      <c r="A233" s="196">
        <f>[1]!BasilRadata10[[#This Row],[År]]</f>
        <v>0</v>
      </c>
      <c r="B233" s="197">
        <f>[1]!BasilRadata10[[#This Row],[1A. Kommunenr:]]</f>
        <v>0</v>
      </c>
      <c r="C233" s="196">
        <f>[1]!BasilRadata10[[#This Row],[1A. Kommune:]]</f>
        <v>0</v>
      </c>
      <c r="D233" s="196">
        <f>[1]!BasilRadata10[[#This Row],[1A. Bydelsnummer:]]</f>
        <v>0</v>
      </c>
      <c r="E233" s="196">
        <f>[1]!BasilRadata10[[#This Row],[1A. Bydelsnavn:]]</f>
        <v>0</v>
      </c>
      <c r="F233" s="196">
        <f>[1]!BasilRadata10[[#This Row],[1A. Fylkesnummer:]]</f>
        <v>0</v>
      </c>
      <c r="G233" s="196">
        <f>[1]!BasilRadata10[[#This Row],[1A. Fylkesnavn:]]</f>
        <v>0</v>
      </c>
      <c r="H233" s="197">
        <f>[1]!BasilRadata10[[#This Row],[1B. Barnehage:]]</f>
        <v>0</v>
      </c>
      <c r="I233" s="197">
        <f>[1]!BasilRadata10[[#This Row],[1B. Organisasjonsnummer:]]</f>
        <v>0</v>
      </c>
      <c r="J233" s="197">
        <f>[1]!BasilRadata10[[#This Row],[1C. Etablert drift(årstall):]]</f>
        <v>0</v>
      </c>
      <c r="K233" s="196">
        <f>[1]!BasilRadata10[[#This Row],[1D. Barnehagetype:]]</f>
        <v>0</v>
      </c>
      <c r="L233" s="197">
        <f>[1]!BasilRadata10[[#This Row],[2A. Barnehagens eier(Private eiere må fylle ut pkt.C):]]</f>
        <v>0</v>
      </c>
      <c r="M233" s="45">
        <f>[1]!BasilRadata10[[#This Row],[8E. Oppgi antall årsverk barnehagen har pensjonsforpliktelser for:]]</f>
        <v>0</v>
      </c>
      <c r="N233" s="11">
        <f>[1]!BasilRadata10[[#This Row],[HEQ
0-2]]</f>
        <v>0</v>
      </c>
      <c r="O233" s="11">
        <f>[1]!BasilRadata10[[#This Row],[HEQ
3-6]]</f>
        <v>0</v>
      </c>
    </row>
    <row r="234" spans="1:15" x14ac:dyDescent="0.25">
      <c r="A234" s="196">
        <f>[1]!BasilRadata10[[#This Row],[År]]</f>
        <v>0</v>
      </c>
      <c r="B234" s="197">
        <f>[1]!BasilRadata10[[#This Row],[1A. Kommunenr:]]</f>
        <v>0</v>
      </c>
      <c r="C234" s="196">
        <f>[1]!BasilRadata10[[#This Row],[1A. Kommune:]]</f>
        <v>0</v>
      </c>
      <c r="D234" s="196">
        <f>[1]!BasilRadata10[[#This Row],[1A. Bydelsnummer:]]</f>
        <v>0</v>
      </c>
      <c r="E234" s="196">
        <f>[1]!BasilRadata10[[#This Row],[1A. Bydelsnavn:]]</f>
        <v>0</v>
      </c>
      <c r="F234" s="196">
        <f>[1]!BasilRadata10[[#This Row],[1A. Fylkesnummer:]]</f>
        <v>0</v>
      </c>
      <c r="G234" s="196">
        <f>[1]!BasilRadata10[[#This Row],[1A. Fylkesnavn:]]</f>
        <v>0</v>
      </c>
      <c r="H234" s="197">
        <f>[1]!BasilRadata10[[#This Row],[1B. Barnehage:]]</f>
        <v>0</v>
      </c>
      <c r="I234" s="197">
        <f>[1]!BasilRadata10[[#This Row],[1B. Organisasjonsnummer:]]</f>
        <v>0</v>
      </c>
      <c r="J234" s="197">
        <f>[1]!BasilRadata10[[#This Row],[1C. Etablert drift(årstall):]]</f>
        <v>0</v>
      </c>
      <c r="K234" s="196">
        <f>[1]!BasilRadata10[[#This Row],[1D. Barnehagetype:]]</f>
        <v>0</v>
      </c>
      <c r="L234" s="197">
        <f>[1]!BasilRadata10[[#This Row],[2A. Barnehagens eier(Private eiere må fylle ut pkt.C):]]</f>
        <v>0</v>
      </c>
      <c r="M234" s="45">
        <f>[1]!BasilRadata10[[#This Row],[8E. Oppgi antall årsverk barnehagen har pensjonsforpliktelser for:]]</f>
        <v>0</v>
      </c>
      <c r="N234" s="11">
        <f>[1]!BasilRadata10[[#This Row],[HEQ
0-2]]</f>
        <v>0</v>
      </c>
      <c r="O234" s="11">
        <f>[1]!BasilRadata10[[#This Row],[HEQ
3-6]]</f>
        <v>0</v>
      </c>
    </row>
    <row r="235" spans="1:15" x14ac:dyDescent="0.25">
      <c r="A235" s="196">
        <f>[1]!BasilRadata10[[#This Row],[År]]</f>
        <v>0</v>
      </c>
      <c r="B235" s="197">
        <f>[1]!BasilRadata10[[#This Row],[1A. Kommunenr:]]</f>
        <v>0</v>
      </c>
      <c r="C235" s="196">
        <f>[1]!BasilRadata10[[#This Row],[1A. Kommune:]]</f>
        <v>0</v>
      </c>
      <c r="D235" s="196">
        <f>[1]!BasilRadata10[[#This Row],[1A. Bydelsnummer:]]</f>
        <v>0</v>
      </c>
      <c r="E235" s="196">
        <f>[1]!BasilRadata10[[#This Row],[1A. Bydelsnavn:]]</f>
        <v>0</v>
      </c>
      <c r="F235" s="196">
        <f>[1]!BasilRadata10[[#This Row],[1A. Fylkesnummer:]]</f>
        <v>0</v>
      </c>
      <c r="G235" s="196">
        <f>[1]!BasilRadata10[[#This Row],[1A. Fylkesnavn:]]</f>
        <v>0</v>
      </c>
      <c r="H235" s="197">
        <f>[1]!BasilRadata10[[#This Row],[1B. Barnehage:]]</f>
        <v>0</v>
      </c>
      <c r="I235" s="197">
        <f>[1]!BasilRadata10[[#This Row],[1B. Organisasjonsnummer:]]</f>
        <v>0</v>
      </c>
      <c r="J235" s="197">
        <f>[1]!BasilRadata10[[#This Row],[1C. Etablert drift(årstall):]]</f>
        <v>0</v>
      </c>
      <c r="K235" s="196">
        <f>[1]!BasilRadata10[[#This Row],[1D. Barnehagetype:]]</f>
        <v>0</v>
      </c>
      <c r="L235" s="197">
        <f>[1]!BasilRadata10[[#This Row],[2A. Barnehagens eier(Private eiere må fylle ut pkt.C):]]</f>
        <v>0</v>
      </c>
      <c r="M235" s="45">
        <f>[1]!BasilRadata10[[#This Row],[8E. Oppgi antall årsverk barnehagen har pensjonsforpliktelser for:]]</f>
        <v>0</v>
      </c>
      <c r="N235" s="11">
        <f>[1]!BasilRadata10[[#This Row],[HEQ
0-2]]</f>
        <v>0</v>
      </c>
      <c r="O235" s="11">
        <f>[1]!BasilRadata10[[#This Row],[HEQ
3-6]]</f>
        <v>0</v>
      </c>
    </row>
    <row r="236" spans="1:15" x14ac:dyDescent="0.25">
      <c r="A236" s="196">
        <f>[1]!BasilRadata10[[#This Row],[År]]</f>
        <v>0</v>
      </c>
      <c r="B236" s="197">
        <f>[1]!BasilRadata10[[#This Row],[1A. Kommunenr:]]</f>
        <v>0</v>
      </c>
      <c r="C236" s="196">
        <f>[1]!BasilRadata10[[#This Row],[1A. Kommune:]]</f>
        <v>0</v>
      </c>
      <c r="D236" s="196">
        <f>[1]!BasilRadata10[[#This Row],[1A. Bydelsnummer:]]</f>
        <v>0</v>
      </c>
      <c r="E236" s="196">
        <f>[1]!BasilRadata10[[#This Row],[1A. Bydelsnavn:]]</f>
        <v>0</v>
      </c>
      <c r="F236" s="196">
        <f>[1]!BasilRadata10[[#This Row],[1A. Fylkesnummer:]]</f>
        <v>0</v>
      </c>
      <c r="G236" s="196">
        <f>[1]!BasilRadata10[[#This Row],[1A. Fylkesnavn:]]</f>
        <v>0</v>
      </c>
      <c r="H236" s="197">
        <f>[1]!BasilRadata10[[#This Row],[1B. Barnehage:]]</f>
        <v>0</v>
      </c>
      <c r="I236" s="197">
        <f>[1]!BasilRadata10[[#This Row],[1B. Organisasjonsnummer:]]</f>
        <v>0</v>
      </c>
      <c r="J236" s="197">
        <f>[1]!BasilRadata10[[#This Row],[1C. Etablert drift(årstall):]]</f>
        <v>0</v>
      </c>
      <c r="K236" s="196">
        <f>[1]!BasilRadata10[[#This Row],[1D. Barnehagetype:]]</f>
        <v>0</v>
      </c>
      <c r="L236" s="197">
        <f>[1]!BasilRadata10[[#This Row],[2A. Barnehagens eier(Private eiere må fylle ut pkt.C):]]</f>
        <v>0</v>
      </c>
      <c r="M236" s="45">
        <f>[1]!BasilRadata10[[#This Row],[8E. Oppgi antall årsverk barnehagen har pensjonsforpliktelser for:]]</f>
        <v>0</v>
      </c>
      <c r="N236" s="11">
        <f>[1]!BasilRadata10[[#This Row],[HEQ
0-2]]</f>
        <v>0</v>
      </c>
      <c r="O236" s="11">
        <f>[1]!BasilRadata10[[#This Row],[HEQ
3-6]]</f>
        <v>0</v>
      </c>
    </row>
    <row r="237" spans="1:15" x14ac:dyDescent="0.25">
      <c r="A237" s="196">
        <f>[1]!BasilRadata10[[#This Row],[År]]</f>
        <v>0</v>
      </c>
      <c r="B237" s="197">
        <f>[1]!BasilRadata10[[#This Row],[1A. Kommunenr:]]</f>
        <v>0</v>
      </c>
      <c r="C237" s="196">
        <f>[1]!BasilRadata10[[#This Row],[1A. Kommune:]]</f>
        <v>0</v>
      </c>
      <c r="D237" s="196">
        <f>[1]!BasilRadata10[[#This Row],[1A. Bydelsnummer:]]</f>
        <v>0</v>
      </c>
      <c r="E237" s="196">
        <f>[1]!BasilRadata10[[#This Row],[1A. Bydelsnavn:]]</f>
        <v>0</v>
      </c>
      <c r="F237" s="196">
        <f>[1]!BasilRadata10[[#This Row],[1A. Fylkesnummer:]]</f>
        <v>0</v>
      </c>
      <c r="G237" s="196">
        <f>[1]!BasilRadata10[[#This Row],[1A. Fylkesnavn:]]</f>
        <v>0</v>
      </c>
      <c r="H237" s="197">
        <f>[1]!BasilRadata10[[#This Row],[1B. Barnehage:]]</f>
        <v>0</v>
      </c>
      <c r="I237" s="197">
        <f>[1]!BasilRadata10[[#This Row],[1B. Organisasjonsnummer:]]</f>
        <v>0</v>
      </c>
      <c r="J237" s="197">
        <f>[1]!BasilRadata10[[#This Row],[1C. Etablert drift(årstall):]]</f>
        <v>0</v>
      </c>
      <c r="K237" s="196">
        <f>[1]!BasilRadata10[[#This Row],[1D. Barnehagetype:]]</f>
        <v>0</v>
      </c>
      <c r="L237" s="197">
        <f>[1]!BasilRadata10[[#This Row],[2A. Barnehagens eier(Private eiere må fylle ut pkt.C):]]</f>
        <v>0</v>
      </c>
      <c r="M237" s="45">
        <f>[1]!BasilRadata10[[#This Row],[8E. Oppgi antall årsverk barnehagen har pensjonsforpliktelser for:]]</f>
        <v>0</v>
      </c>
      <c r="N237" s="11">
        <f>[1]!BasilRadata10[[#This Row],[HEQ
0-2]]</f>
        <v>0</v>
      </c>
      <c r="O237" s="11">
        <f>[1]!BasilRadata10[[#This Row],[HEQ
3-6]]</f>
        <v>0</v>
      </c>
    </row>
    <row r="238" spans="1:15" x14ac:dyDescent="0.25">
      <c r="A238" s="196">
        <f>[1]!BasilRadata10[[#This Row],[År]]</f>
        <v>0</v>
      </c>
      <c r="B238" s="197">
        <f>[1]!BasilRadata10[[#This Row],[1A. Kommunenr:]]</f>
        <v>0</v>
      </c>
      <c r="C238" s="196">
        <f>[1]!BasilRadata10[[#This Row],[1A. Kommune:]]</f>
        <v>0</v>
      </c>
      <c r="D238" s="196">
        <f>[1]!BasilRadata10[[#This Row],[1A. Bydelsnummer:]]</f>
        <v>0</v>
      </c>
      <c r="E238" s="196">
        <f>[1]!BasilRadata10[[#This Row],[1A. Bydelsnavn:]]</f>
        <v>0</v>
      </c>
      <c r="F238" s="196">
        <f>[1]!BasilRadata10[[#This Row],[1A. Fylkesnummer:]]</f>
        <v>0</v>
      </c>
      <c r="G238" s="196">
        <f>[1]!BasilRadata10[[#This Row],[1A. Fylkesnavn:]]</f>
        <v>0</v>
      </c>
      <c r="H238" s="197">
        <f>[1]!BasilRadata10[[#This Row],[1B. Barnehage:]]</f>
        <v>0</v>
      </c>
      <c r="I238" s="197">
        <f>[1]!BasilRadata10[[#This Row],[1B. Organisasjonsnummer:]]</f>
        <v>0</v>
      </c>
      <c r="J238" s="197">
        <f>[1]!BasilRadata10[[#This Row],[1C. Etablert drift(årstall):]]</f>
        <v>0</v>
      </c>
      <c r="K238" s="196">
        <f>[1]!BasilRadata10[[#This Row],[1D. Barnehagetype:]]</f>
        <v>0</v>
      </c>
      <c r="L238" s="197">
        <f>[1]!BasilRadata10[[#This Row],[2A. Barnehagens eier(Private eiere må fylle ut pkt.C):]]</f>
        <v>0</v>
      </c>
      <c r="M238" s="45">
        <f>[1]!BasilRadata10[[#This Row],[8E. Oppgi antall årsverk barnehagen har pensjonsforpliktelser for:]]</f>
        <v>0</v>
      </c>
      <c r="N238" s="11">
        <f>[1]!BasilRadata10[[#This Row],[HEQ
0-2]]</f>
        <v>0</v>
      </c>
      <c r="O238" s="11">
        <f>[1]!BasilRadata10[[#This Row],[HEQ
3-6]]</f>
        <v>0</v>
      </c>
    </row>
    <row r="239" spans="1:15" x14ac:dyDescent="0.25">
      <c r="A239" s="196">
        <f>[1]!BasilRadata10[[#This Row],[År]]</f>
        <v>0</v>
      </c>
      <c r="B239" s="197">
        <f>[1]!BasilRadata10[[#This Row],[1A. Kommunenr:]]</f>
        <v>0</v>
      </c>
      <c r="C239" s="196">
        <f>[1]!BasilRadata10[[#This Row],[1A. Kommune:]]</f>
        <v>0</v>
      </c>
      <c r="D239" s="196">
        <f>[1]!BasilRadata10[[#This Row],[1A. Bydelsnummer:]]</f>
        <v>0</v>
      </c>
      <c r="E239" s="196">
        <f>[1]!BasilRadata10[[#This Row],[1A. Bydelsnavn:]]</f>
        <v>0</v>
      </c>
      <c r="F239" s="196">
        <f>[1]!BasilRadata10[[#This Row],[1A. Fylkesnummer:]]</f>
        <v>0</v>
      </c>
      <c r="G239" s="196">
        <f>[1]!BasilRadata10[[#This Row],[1A. Fylkesnavn:]]</f>
        <v>0</v>
      </c>
      <c r="H239" s="197">
        <f>[1]!BasilRadata10[[#This Row],[1B. Barnehage:]]</f>
        <v>0</v>
      </c>
      <c r="I239" s="197">
        <f>[1]!BasilRadata10[[#This Row],[1B. Organisasjonsnummer:]]</f>
        <v>0</v>
      </c>
      <c r="J239" s="197">
        <f>[1]!BasilRadata10[[#This Row],[1C. Etablert drift(årstall):]]</f>
        <v>0</v>
      </c>
      <c r="K239" s="196">
        <f>[1]!BasilRadata10[[#This Row],[1D. Barnehagetype:]]</f>
        <v>0</v>
      </c>
      <c r="L239" s="197">
        <f>[1]!BasilRadata10[[#This Row],[2A. Barnehagens eier(Private eiere må fylle ut pkt.C):]]</f>
        <v>0</v>
      </c>
      <c r="M239" s="45">
        <f>[1]!BasilRadata10[[#This Row],[8E. Oppgi antall årsverk barnehagen har pensjonsforpliktelser for:]]</f>
        <v>0</v>
      </c>
      <c r="N239" s="11">
        <f>[1]!BasilRadata10[[#This Row],[HEQ
0-2]]</f>
        <v>0</v>
      </c>
      <c r="O239" s="11">
        <f>[1]!BasilRadata10[[#This Row],[HEQ
3-6]]</f>
        <v>0</v>
      </c>
    </row>
    <row r="240" spans="1:15" x14ac:dyDescent="0.25">
      <c r="A240" s="196">
        <f>[1]!BasilRadata10[[#This Row],[År]]</f>
        <v>0</v>
      </c>
      <c r="B240" s="197">
        <f>[1]!BasilRadata10[[#This Row],[1A. Kommunenr:]]</f>
        <v>0</v>
      </c>
      <c r="C240" s="196">
        <f>[1]!BasilRadata10[[#This Row],[1A. Kommune:]]</f>
        <v>0</v>
      </c>
      <c r="D240" s="196">
        <f>[1]!BasilRadata10[[#This Row],[1A. Bydelsnummer:]]</f>
        <v>0</v>
      </c>
      <c r="E240" s="196">
        <f>[1]!BasilRadata10[[#This Row],[1A. Bydelsnavn:]]</f>
        <v>0</v>
      </c>
      <c r="F240" s="196">
        <f>[1]!BasilRadata10[[#This Row],[1A. Fylkesnummer:]]</f>
        <v>0</v>
      </c>
      <c r="G240" s="196">
        <f>[1]!BasilRadata10[[#This Row],[1A. Fylkesnavn:]]</f>
        <v>0</v>
      </c>
      <c r="H240" s="197">
        <f>[1]!BasilRadata10[[#This Row],[1B. Barnehage:]]</f>
        <v>0</v>
      </c>
      <c r="I240" s="197">
        <f>[1]!BasilRadata10[[#This Row],[1B. Organisasjonsnummer:]]</f>
        <v>0</v>
      </c>
      <c r="J240" s="197">
        <f>[1]!BasilRadata10[[#This Row],[1C. Etablert drift(årstall):]]</f>
        <v>0</v>
      </c>
      <c r="K240" s="196">
        <f>[1]!BasilRadata10[[#This Row],[1D. Barnehagetype:]]</f>
        <v>0</v>
      </c>
      <c r="L240" s="197">
        <f>[1]!BasilRadata10[[#This Row],[2A. Barnehagens eier(Private eiere må fylle ut pkt.C):]]</f>
        <v>0</v>
      </c>
      <c r="M240" s="45">
        <f>[1]!BasilRadata10[[#This Row],[8E. Oppgi antall årsverk barnehagen har pensjonsforpliktelser for:]]</f>
        <v>0</v>
      </c>
      <c r="N240" s="11">
        <f>[1]!BasilRadata10[[#This Row],[HEQ
0-2]]</f>
        <v>0</v>
      </c>
      <c r="O240" s="11">
        <f>[1]!BasilRadata10[[#This Row],[HEQ
3-6]]</f>
        <v>0</v>
      </c>
    </row>
    <row r="241" spans="1:15" x14ac:dyDescent="0.25">
      <c r="A241" s="196">
        <f>[1]!BasilRadata10[[#This Row],[År]]</f>
        <v>0</v>
      </c>
      <c r="B241" s="197">
        <f>[1]!BasilRadata10[[#This Row],[1A. Kommunenr:]]</f>
        <v>0</v>
      </c>
      <c r="C241" s="196">
        <f>[1]!BasilRadata10[[#This Row],[1A. Kommune:]]</f>
        <v>0</v>
      </c>
      <c r="D241" s="196">
        <f>[1]!BasilRadata10[[#This Row],[1A. Bydelsnummer:]]</f>
        <v>0</v>
      </c>
      <c r="E241" s="196">
        <f>[1]!BasilRadata10[[#This Row],[1A. Bydelsnavn:]]</f>
        <v>0</v>
      </c>
      <c r="F241" s="196">
        <f>[1]!BasilRadata10[[#This Row],[1A. Fylkesnummer:]]</f>
        <v>0</v>
      </c>
      <c r="G241" s="196">
        <f>[1]!BasilRadata10[[#This Row],[1A. Fylkesnavn:]]</f>
        <v>0</v>
      </c>
      <c r="H241" s="197">
        <f>[1]!BasilRadata10[[#This Row],[1B. Barnehage:]]</f>
        <v>0</v>
      </c>
      <c r="I241" s="197">
        <f>[1]!BasilRadata10[[#This Row],[1B. Organisasjonsnummer:]]</f>
        <v>0</v>
      </c>
      <c r="J241" s="197">
        <f>[1]!BasilRadata10[[#This Row],[1C. Etablert drift(årstall):]]</f>
        <v>0</v>
      </c>
      <c r="K241" s="196">
        <f>[1]!BasilRadata10[[#This Row],[1D. Barnehagetype:]]</f>
        <v>0</v>
      </c>
      <c r="L241" s="197">
        <f>[1]!BasilRadata10[[#This Row],[2A. Barnehagens eier(Private eiere må fylle ut pkt.C):]]</f>
        <v>0</v>
      </c>
      <c r="M241" s="45">
        <f>[1]!BasilRadata10[[#This Row],[8E. Oppgi antall årsverk barnehagen har pensjonsforpliktelser for:]]</f>
        <v>0</v>
      </c>
      <c r="N241" s="11">
        <f>[1]!BasilRadata10[[#This Row],[HEQ
0-2]]</f>
        <v>0</v>
      </c>
      <c r="O241" s="11">
        <f>[1]!BasilRadata10[[#This Row],[HEQ
3-6]]</f>
        <v>0</v>
      </c>
    </row>
    <row r="242" spans="1:15" x14ac:dyDescent="0.25">
      <c r="A242" s="196">
        <f>[1]!BasilRadata10[[#This Row],[År]]</f>
        <v>0</v>
      </c>
      <c r="B242" s="197">
        <f>[1]!BasilRadata10[[#This Row],[1A. Kommunenr:]]</f>
        <v>0</v>
      </c>
      <c r="C242" s="196">
        <f>[1]!BasilRadata10[[#This Row],[1A. Kommune:]]</f>
        <v>0</v>
      </c>
      <c r="D242" s="196">
        <f>[1]!BasilRadata10[[#This Row],[1A. Bydelsnummer:]]</f>
        <v>0</v>
      </c>
      <c r="E242" s="196">
        <f>[1]!BasilRadata10[[#This Row],[1A. Bydelsnavn:]]</f>
        <v>0</v>
      </c>
      <c r="F242" s="196">
        <f>[1]!BasilRadata10[[#This Row],[1A. Fylkesnummer:]]</f>
        <v>0</v>
      </c>
      <c r="G242" s="196">
        <f>[1]!BasilRadata10[[#This Row],[1A. Fylkesnavn:]]</f>
        <v>0</v>
      </c>
      <c r="H242" s="197">
        <f>[1]!BasilRadata10[[#This Row],[1B. Barnehage:]]</f>
        <v>0</v>
      </c>
      <c r="I242" s="197">
        <f>[1]!BasilRadata10[[#This Row],[1B. Organisasjonsnummer:]]</f>
        <v>0</v>
      </c>
      <c r="J242" s="197">
        <f>[1]!BasilRadata10[[#This Row],[1C. Etablert drift(årstall):]]</f>
        <v>0</v>
      </c>
      <c r="K242" s="196">
        <f>[1]!BasilRadata10[[#This Row],[1D. Barnehagetype:]]</f>
        <v>0</v>
      </c>
      <c r="L242" s="197">
        <f>[1]!BasilRadata10[[#This Row],[2A. Barnehagens eier(Private eiere må fylle ut pkt.C):]]</f>
        <v>0</v>
      </c>
      <c r="M242" s="45">
        <f>[1]!BasilRadata10[[#This Row],[8E. Oppgi antall årsverk barnehagen har pensjonsforpliktelser for:]]</f>
        <v>0</v>
      </c>
      <c r="N242" s="11">
        <f>[1]!BasilRadata10[[#This Row],[HEQ
0-2]]</f>
        <v>0</v>
      </c>
      <c r="O242" s="11">
        <f>[1]!BasilRadata10[[#This Row],[HEQ
3-6]]</f>
        <v>0</v>
      </c>
    </row>
    <row r="243" spans="1:15" x14ac:dyDescent="0.25">
      <c r="A243" s="196">
        <f>[1]!BasilRadata10[[#This Row],[År]]</f>
        <v>0</v>
      </c>
      <c r="B243" s="197">
        <f>[1]!BasilRadata10[[#This Row],[1A. Kommunenr:]]</f>
        <v>0</v>
      </c>
      <c r="C243" s="196">
        <f>[1]!BasilRadata10[[#This Row],[1A. Kommune:]]</f>
        <v>0</v>
      </c>
      <c r="D243" s="196">
        <f>[1]!BasilRadata10[[#This Row],[1A. Bydelsnummer:]]</f>
        <v>0</v>
      </c>
      <c r="E243" s="196">
        <f>[1]!BasilRadata10[[#This Row],[1A. Bydelsnavn:]]</f>
        <v>0</v>
      </c>
      <c r="F243" s="196">
        <f>[1]!BasilRadata10[[#This Row],[1A. Fylkesnummer:]]</f>
        <v>0</v>
      </c>
      <c r="G243" s="196">
        <f>[1]!BasilRadata10[[#This Row],[1A. Fylkesnavn:]]</f>
        <v>0</v>
      </c>
      <c r="H243" s="197">
        <f>[1]!BasilRadata10[[#This Row],[1B. Barnehage:]]</f>
        <v>0</v>
      </c>
      <c r="I243" s="197">
        <f>[1]!BasilRadata10[[#This Row],[1B. Organisasjonsnummer:]]</f>
        <v>0</v>
      </c>
      <c r="J243" s="197">
        <f>[1]!BasilRadata10[[#This Row],[1C. Etablert drift(årstall):]]</f>
        <v>0</v>
      </c>
      <c r="K243" s="196">
        <f>[1]!BasilRadata10[[#This Row],[1D. Barnehagetype:]]</f>
        <v>0</v>
      </c>
      <c r="L243" s="197">
        <f>[1]!BasilRadata10[[#This Row],[2A. Barnehagens eier(Private eiere må fylle ut pkt.C):]]</f>
        <v>0</v>
      </c>
      <c r="M243" s="45">
        <f>[1]!BasilRadata10[[#This Row],[8E. Oppgi antall årsverk barnehagen har pensjonsforpliktelser for:]]</f>
        <v>0</v>
      </c>
      <c r="N243" s="11">
        <f>[1]!BasilRadata10[[#This Row],[HEQ
0-2]]</f>
        <v>0</v>
      </c>
      <c r="O243" s="11">
        <f>[1]!BasilRadata10[[#This Row],[HEQ
3-6]]</f>
        <v>0</v>
      </c>
    </row>
    <row r="244" spans="1:15" x14ac:dyDescent="0.25">
      <c r="A244" s="196">
        <f>[1]!BasilRadata10[[#This Row],[År]]</f>
        <v>0</v>
      </c>
      <c r="B244" s="197">
        <f>[1]!BasilRadata10[[#This Row],[1A. Kommunenr:]]</f>
        <v>0</v>
      </c>
      <c r="C244" s="196">
        <f>[1]!BasilRadata10[[#This Row],[1A. Kommune:]]</f>
        <v>0</v>
      </c>
      <c r="D244" s="196">
        <f>[1]!BasilRadata10[[#This Row],[1A. Bydelsnummer:]]</f>
        <v>0</v>
      </c>
      <c r="E244" s="196">
        <f>[1]!BasilRadata10[[#This Row],[1A. Bydelsnavn:]]</f>
        <v>0</v>
      </c>
      <c r="F244" s="196">
        <f>[1]!BasilRadata10[[#This Row],[1A. Fylkesnummer:]]</f>
        <v>0</v>
      </c>
      <c r="G244" s="196">
        <f>[1]!BasilRadata10[[#This Row],[1A. Fylkesnavn:]]</f>
        <v>0</v>
      </c>
      <c r="H244" s="197">
        <f>[1]!BasilRadata10[[#This Row],[1B. Barnehage:]]</f>
        <v>0</v>
      </c>
      <c r="I244" s="197">
        <f>[1]!BasilRadata10[[#This Row],[1B. Organisasjonsnummer:]]</f>
        <v>0</v>
      </c>
      <c r="J244" s="197">
        <f>[1]!BasilRadata10[[#This Row],[1C. Etablert drift(årstall):]]</f>
        <v>0</v>
      </c>
      <c r="K244" s="196">
        <f>[1]!BasilRadata10[[#This Row],[1D. Barnehagetype:]]</f>
        <v>0</v>
      </c>
      <c r="L244" s="197">
        <f>[1]!BasilRadata10[[#This Row],[2A. Barnehagens eier(Private eiere må fylle ut pkt.C):]]</f>
        <v>0</v>
      </c>
      <c r="M244" s="45">
        <f>[1]!BasilRadata10[[#This Row],[8E. Oppgi antall årsverk barnehagen har pensjonsforpliktelser for:]]</f>
        <v>0</v>
      </c>
      <c r="N244" s="11">
        <f>[1]!BasilRadata10[[#This Row],[HEQ
0-2]]</f>
        <v>0</v>
      </c>
      <c r="O244" s="11">
        <f>[1]!BasilRadata10[[#This Row],[HEQ
3-6]]</f>
        <v>0</v>
      </c>
    </row>
    <row r="245" spans="1:15" x14ac:dyDescent="0.25">
      <c r="A245" s="196">
        <f>[1]!BasilRadata10[[#This Row],[År]]</f>
        <v>0</v>
      </c>
      <c r="B245" s="197">
        <f>[1]!BasilRadata10[[#This Row],[1A. Kommunenr:]]</f>
        <v>0</v>
      </c>
      <c r="C245" s="196">
        <f>[1]!BasilRadata10[[#This Row],[1A. Kommune:]]</f>
        <v>0</v>
      </c>
      <c r="D245" s="196">
        <f>[1]!BasilRadata10[[#This Row],[1A. Bydelsnummer:]]</f>
        <v>0</v>
      </c>
      <c r="E245" s="196">
        <f>[1]!BasilRadata10[[#This Row],[1A. Bydelsnavn:]]</f>
        <v>0</v>
      </c>
      <c r="F245" s="196">
        <f>[1]!BasilRadata10[[#This Row],[1A. Fylkesnummer:]]</f>
        <v>0</v>
      </c>
      <c r="G245" s="196">
        <f>[1]!BasilRadata10[[#This Row],[1A. Fylkesnavn:]]</f>
        <v>0</v>
      </c>
      <c r="H245" s="197">
        <f>[1]!BasilRadata10[[#This Row],[1B. Barnehage:]]</f>
        <v>0</v>
      </c>
      <c r="I245" s="197">
        <f>[1]!BasilRadata10[[#This Row],[1B. Organisasjonsnummer:]]</f>
        <v>0</v>
      </c>
      <c r="J245" s="197">
        <f>[1]!BasilRadata10[[#This Row],[1C. Etablert drift(årstall):]]</f>
        <v>0</v>
      </c>
      <c r="K245" s="196">
        <f>[1]!BasilRadata10[[#This Row],[1D. Barnehagetype:]]</f>
        <v>0</v>
      </c>
      <c r="L245" s="197">
        <f>[1]!BasilRadata10[[#This Row],[2A. Barnehagens eier(Private eiere må fylle ut pkt.C):]]</f>
        <v>0</v>
      </c>
      <c r="M245" s="45">
        <f>[1]!BasilRadata10[[#This Row],[8E. Oppgi antall årsverk barnehagen har pensjonsforpliktelser for:]]</f>
        <v>0</v>
      </c>
      <c r="N245" s="11">
        <f>[1]!BasilRadata10[[#This Row],[HEQ
0-2]]</f>
        <v>0</v>
      </c>
      <c r="O245" s="11">
        <f>[1]!BasilRadata10[[#This Row],[HEQ
3-6]]</f>
        <v>0</v>
      </c>
    </row>
    <row r="246" spans="1:15" x14ac:dyDescent="0.25">
      <c r="A246" s="196">
        <f>[1]!BasilRadata10[[#This Row],[År]]</f>
        <v>0</v>
      </c>
      <c r="B246" s="197">
        <f>[1]!BasilRadata10[[#This Row],[1A. Kommunenr:]]</f>
        <v>0</v>
      </c>
      <c r="C246" s="196">
        <f>[1]!BasilRadata10[[#This Row],[1A. Kommune:]]</f>
        <v>0</v>
      </c>
      <c r="D246" s="196">
        <f>[1]!BasilRadata10[[#This Row],[1A. Bydelsnummer:]]</f>
        <v>0</v>
      </c>
      <c r="E246" s="196">
        <f>[1]!BasilRadata10[[#This Row],[1A. Bydelsnavn:]]</f>
        <v>0</v>
      </c>
      <c r="F246" s="196">
        <f>[1]!BasilRadata10[[#This Row],[1A. Fylkesnummer:]]</f>
        <v>0</v>
      </c>
      <c r="G246" s="196">
        <f>[1]!BasilRadata10[[#This Row],[1A. Fylkesnavn:]]</f>
        <v>0</v>
      </c>
      <c r="H246" s="197">
        <f>[1]!BasilRadata10[[#This Row],[1B. Barnehage:]]</f>
        <v>0</v>
      </c>
      <c r="I246" s="197">
        <f>[1]!BasilRadata10[[#This Row],[1B. Organisasjonsnummer:]]</f>
        <v>0</v>
      </c>
      <c r="J246" s="197">
        <f>[1]!BasilRadata10[[#This Row],[1C. Etablert drift(årstall):]]</f>
        <v>0</v>
      </c>
      <c r="K246" s="196">
        <f>[1]!BasilRadata10[[#This Row],[1D. Barnehagetype:]]</f>
        <v>0</v>
      </c>
      <c r="L246" s="197">
        <f>[1]!BasilRadata10[[#This Row],[2A. Barnehagens eier(Private eiere må fylle ut pkt.C):]]</f>
        <v>0</v>
      </c>
      <c r="M246" s="45">
        <f>[1]!BasilRadata10[[#This Row],[8E. Oppgi antall årsverk barnehagen har pensjonsforpliktelser for:]]</f>
        <v>0</v>
      </c>
      <c r="N246" s="11">
        <f>[1]!BasilRadata10[[#This Row],[HEQ
0-2]]</f>
        <v>0</v>
      </c>
      <c r="O246" s="11">
        <f>[1]!BasilRadata10[[#This Row],[HEQ
3-6]]</f>
        <v>0</v>
      </c>
    </row>
    <row r="247" spans="1:15" x14ac:dyDescent="0.25">
      <c r="A247" s="196">
        <f>[1]!BasilRadata10[[#This Row],[År]]</f>
        <v>0</v>
      </c>
      <c r="B247" s="197">
        <f>[1]!BasilRadata10[[#This Row],[1A. Kommunenr:]]</f>
        <v>0</v>
      </c>
      <c r="C247" s="196">
        <f>[1]!BasilRadata10[[#This Row],[1A. Kommune:]]</f>
        <v>0</v>
      </c>
      <c r="D247" s="196">
        <f>[1]!BasilRadata10[[#This Row],[1A. Bydelsnummer:]]</f>
        <v>0</v>
      </c>
      <c r="E247" s="196">
        <f>[1]!BasilRadata10[[#This Row],[1A. Bydelsnavn:]]</f>
        <v>0</v>
      </c>
      <c r="F247" s="196">
        <f>[1]!BasilRadata10[[#This Row],[1A. Fylkesnummer:]]</f>
        <v>0</v>
      </c>
      <c r="G247" s="196">
        <f>[1]!BasilRadata10[[#This Row],[1A. Fylkesnavn:]]</f>
        <v>0</v>
      </c>
      <c r="H247" s="197">
        <f>[1]!BasilRadata10[[#This Row],[1B. Barnehage:]]</f>
        <v>0</v>
      </c>
      <c r="I247" s="197">
        <f>[1]!BasilRadata10[[#This Row],[1B. Organisasjonsnummer:]]</f>
        <v>0</v>
      </c>
      <c r="J247" s="197">
        <f>[1]!BasilRadata10[[#This Row],[1C. Etablert drift(årstall):]]</f>
        <v>0</v>
      </c>
      <c r="K247" s="196">
        <f>[1]!BasilRadata10[[#This Row],[1D. Barnehagetype:]]</f>
        <v>0</v>
      </c>
      <c r="L247" s="197">
        <f>[1]!BasilRadata10[[#This Row],[2A. Barnehagens eier(Private eiere må fylle ut pkt.C):]]</f>
        <v>0</v>
      </c>
      <c r="M247" s="45">
        <f>[1]!BasilRadata10[[#This Row],[8E. Oppgi antall årsverk barnehagen har pensjonsforpliktelser for:]]</f>
        <v>0</v>
      </c>
      <c r="N247" s="11">
        <f>[1]!BasilRadata10[[#This Row],[HEQ
0-2]]</f>
        <v>0</v>
      </c>
      <c r="O247" s="11">
        <f>[1]!BasilRadata10[[#This Row],[HEQ
3-6]]</f>
        <v>0</v>
      </c>
    </row>
    <row r="248" spans="1:15" x14ac:dyDescent="0.25">
      <c r="A248" s="196">
        <f>[1]!BasilRadata10[[#This Row],[År]]</f>
        <v>0</v>
      </c>
      <c r="B248" s="197">
        <f>[1]!BasilRadata10[[#This Row],[1A. Kommunenr:]]</f>
        <v>0</v>
      </c>
      <c r="C248" s="196">
        <f>[1]!BasilRadata10[[#This Row],[1A. Kommune:]]</f>
        <v>0</v>
      </c>
      <c r="D248" s="196">
        <f>[1]!BasilRadata10[[#This Row],[1A. Bydelsnummer:]]</f>
        <v>0</v>
      </c>
      <c r="E248" s="196">
        <f>[1]!BasilRadata10[[#This Row],[1A. Bydelsnavn:]]</f>
        <v>0</v>
      </c>
      <c r="F248" s="196">
        <f>[1]!BasilRadata10[[#This Row],[1A. Fylkesnummer:]]</f>
        <v>0</v>
      </c>
      <c r="G248" s="196">
        <f>[1]!BasilRadata10[[#This Row],[1A. Fylkesnavn:]]</f>
        <v>0</v>
      </c>
      <c r="H248" s="197">
        <f>[1]!BasilRadata10[[#This Row],[1B. Barnehage:]]</f>
        <v>0</v>
      </c>
      <c r="I248" s="197">
        <f>[1]!BasilRadata10[[#This Row],[1B. Organisasjonsnummer:]]</f>
        <v>0</v>
      </c>
      <c r="J248" s="197">
        <f>[1]!BasilRadata10[[#This Row],[1C. Etablert drift(årstall):]]</f>
        <v>0</v>
      </c>
      <c r="K248" s="196">
        <f>[1]!BasilRadata10[[#This Row],[1D. Barnehagetype:]]</f>
        <v>0</v>
      </c>
      <c r="L248" s="197">
        <f>[1]!BasilRadata10[[#This Row],[2A. Barnehagens eier(Private eiere må fylle ut pkt.C):]]</f>
        <v>0</v>
      </c>
      <c r="M248" s="45">
        <f>[1]!BasilRadata10[[#This Row],[8E. Oppgi antall årsverk barnehagen har pensjonsforpliktelser for:]]</f>
        <v>0</v>
      </c>
      <c r="N248" s="11">
        <f>[1]!BasilRadata10[[#This Row],[HEQ
0-2]]</f>
        <v>0</v>
      </c>
      <c r="O248" s="11">
        <f>[1]!BasilRadata10[[#This Row],[HEQ
3-6]]</f>
        <v>0</v>
      </c>
    </row>
    <row r="249" spans="1:15" x14ac:dyDescent="0.25">
      <c r="A249" s="196">
        <f>[1]!BasilRadata10[[#This Row],[År]]</f>
        <v>0</v>
      </c>
      <c r="B249" s="197">
        <f>[1]!BasilRadata10[[#This Row],[1A. Kommunenr:]]</f>
        <v>0</v>
      </c>
      <c r="C249" s="196">
        <f>[1]!BasilRadata10[[#This Row],[1A. Kommune:]]</f>
        <v>0</v>
      </c>
      <c r="D249" s="196">
        <f>[1]!BasilRadata10[[#This Row],[1A. Bydelsnummer:]]</f>
        <v>0</v>
      </c>
      <c r="E249" s="196">
        <f>[1]!BasilRadata10[[#This Row],[1A. Bydelsnavn:]]</f>
        <v>0</v>
      </c>
      <c r="F249" s="196">
        <f>[1]!BasilRadata10[[#This Row],[1A. Fylkesnummer:]]</f>
        <v>0</v>
      </c>
      <c r="G249" s="196">
        <f>[1]!BasilRadata10[[#This Row],[1A. Fylkesnavn:]]</f>
        <v>0</v>
      </c>
      <c r="H249" s="197">
        <f>[1]!BasilRadata10[[#This Row],[1B. Barnehage:]]</f>
        <v>0</v>
      </c>
      <c r="I249" s="197">
        <f>[1]!BasilRadata10[[#This Row],[1B. Organisasjonsnummer:]]</f>
        <v>0</v>
      </c>
      <c r="J249" s="197">
        <f>[1]!BasilRadata10[[#This Row],[1C. Etablert drift(årstall):]]</f>
        <v>0</v>
      </c>
      <c r="K249" s="196">
        <f>[1]!BasilRadata10[[#This Row],[1D. Barnehagetype:]]</f>
        <v>0</v>
      </c>
      <c r="L249" s="197">
        <f>[1]!BasilRadata10[[#This Row],[2A. Barnehagens eier(Private eiere må fylle ut pkt.C):]]</f>
        <v>0</v>
      </c>
      <c r="M249" s="45">
        <f>[1]!BasilRadata10[[#This Row],[8E. Oppgi antall årsverk barnehagen har pensjonsforpliktelser for:]]</f>
        <v>0</v>
      </c>
      <c r="N249" s="11">
        <f>[1]!BasilRadata10[[#This Row],[HEQ
0-2]]</f>
        <v>0</v>
      </c>
      <c r="O249" s="11">
        <f>[1]!BasilRadata10[[#This Row],[HEQ
3-6]]</f>
        <v>0</v>
      </c>
    </row>
    <row r="250" spans="1:15" x14ac:dyDescent="0.25">
      <c r="A250" s="196">
        <f>[1]!BasilRadata10[[#This Row],[År]]</f>
        <v>0</v>
      </c>
      <c r="B250" s="197">
        <f>[1]!BasilRadata10[[#This Row],[1A. Kommunenr:]]</f>
        <v>0</v>
      </c>
      <c r="C250" s="196">
        <f>[1]!BasilRadata10[[#This Row],[1A. Kommune:]]</f>
        <v>0</v>
      </c>
      <c r="D250" s="196">
        <f>[1]!BasilRadata10[[#This Row],[1A. Bydelsnummer:]]</f>
        <v>0</v>
      </c>
      <c r="E250" s="196">
        <f>[1]!BasilRadata10[[#This Row],[1A. Bydelsnavn:]]</f>
        <v>0</v>
      </c>
      <c r="F250" s="196">
        <f>[1]!BasilRadata10[[#This Row],[1A. Fylkesnummer:]]</f>
        <v>0</v>
      </c>
      <c r="G250" s="196">
        <f>[1]!BasilRadata10[[#This Row],[1A. Fylkesnavn:]]</f>
        <v>0</v>
      </c>
      <c r="H250" s="197">
        <f>[1]!BasilRadata10[[#This Row],[1B. Barnehage:]]</f>
        <v>0</v>
      </c>
      <c r="I250" s="197">
        <f>[1]!BasilRadata10[[#This Row],[1B. Organisasjonsnummer:]]</f>
        <v>0</v>
      </c>
      <c r="J250" s="197">
        <f>[1]!BasilRadata10[[#This Row],[1C. Etablert drift(årstall):]]</f>
        <v>0</v>
      </c>
      <c r="K250" s="196">
        <f>[1]!BasilRadata10[[#This Row],[1D. Barnehagetype:]]</f>
        <v>0</v>
      </c>
      <c r="L250" s="197">
        <f>[1]!BasilRadata10[[#This Row],[2A. Barnehagens eier(Private eiere må fylle ut pkt.C):]]</f>
        <v>0</v>
      </c>
      <c r="M250" s="45">
        <f>[1]!BasilRadata10[[#This Row],[8E. Oppgi antall årsverk barnehagen har pensjonsforpliktelser for:]]</f>
        <v>0</v>
      </c>
      <c r="N250" s="11">
        <f>[1]!BasilRadata10[[#This Row],[HEQ
0-2]]</f>
        <v>0</v>
      </c>
      <c r="O250" s="11">
        <f>[1]!BasilRadata10[[#This Row],[HEQ
3-6]]</f>
        <v>0</v>
      </c>
    </row>
    <row r="251" spans="1:15" x14ac:dyDescent="0.25">
      <c r="A251" s="196">
        <f>[1]!BasilRadata10[[#This Row],[År]]</f>
        <v>0</v>
      </c>
      <c r="B251" s="197">
        <f>[1]!BasilRadata10[[#This Row],[1A. Kommunenr:]]</f>
        <v>0</v>
      </c>
      <c r="C251" s="196">
        <f>[1]!BasilRadata10[[#This Row],[1A. Kommune:]]</f>
        <v>0</v>
      </c>
      <c r="D251" s="196">
        <f>[1]!BasilRadata10[[#This Row],[1A. Bydelsnummer:]]</f>
        <v>0</v>
      </c>
      <c r="E251" s="196">
        <f>[1]!BasilRadata10[[#This Row],[1A. Bydelsnavn:]]</f>
        <v>0</v>
      </c>
      <c r="F251" s="196">
        <f>[1]!BasilRadata10[[#This Row],[1A. Fylkesnummer:]]</f>
        <v>0</v>
      </c>
      <c r="G251" s="196">
        <f>[1]!BasilRadata10[[#This Row],[1A. Fylkesnavn:]]</f>
        <v>0</v>
      </c>
      <c r="H251" s="197">
        <f>[1]!BasilRadata10[[#This Row],[1B. Barnehage:]]</f>
        <v>0</v>
      </c>
      <c r="I251" s="197">
        <f>[1]!BasilRadata10[[#This Row],[1B. Organisasjonsnummer:]]</f>
        <v>0</v>
      </c>
      <c r="J251" s="197">
        <f>[1]!BasilRadata10[[#This Row],[1C. Etablert drift(årstall):]]</f>
        <v>0</v>
      </c>
      <c r="K251" s="196">
        <f>[1]!BasilRadata10[[#This Row],[1D. Barnehagetype:]]</f>
        <v>0</v>
      </c>
      <c r="L251" s="197">
        <f>[1]!BasilRadata10[[#This Row],[2A. Barnehagens eier(Private eiere må fylle ut pkt.C):]]</f>
        <v>0</v>
      </c>
      <c r="M251" s="45">
        <f>[1]!BasilRadata10[[#This Row],[8E. Oppgi antall årsverk barnehagen har pensjonsforpliktelser for:]]</f>
        <v>0</v>
      </c>
      <c r="N251" s="11">
        <f>[1]!BasilRadata10[[#This Row],[HEQ
0-2]]</f>
        <v>0</v>
      </c>
      <c r="O251" s="11">
        <f>[1]!BasilRadata10[[#This Row],[HEQ
3-6]]</f>
        <v>0</v>
      </c>
    </row>
    <row r="252" spans="1:15" x14ac:dyDescent="0.25">
      <c r="A252" s="196">
        <f>[1]!BasilRadata10[[#This Row],[År]]</f>
        <v>0</v>
      </c>
      <c r="B252" s="197">
        <f>[1]!BasilRadata10[[#This Row],[1A. Kommunenr:]]</f>
        <v>0</v>
      </c>
      <c r="C252" s="196">
        <f>[1]!BasilRadata10[[#This Row],[1A. Kommune:]]</f>
        <v>0</v>
      </c>
      <c r="D252" s="196">
        <f>[1]!BasilRadata10[[#This Row],[1A. Bydelsnummer:]]</f>
        <v>0</v>
      </c>
      <c r="E252" s="196">
        <f>[1]!BasilRadata10[[#This Row],[1A. Bydelsnavn:]]</f>
        <v>0</v>
      </c>
      <c r="F252" s="196">
        <f>[1]!BasilRadata10[[#This Row],[1A. Fylkesnummer:]]</f>
        <v>0</v>
      </c>
      <c r="G252" s="196">
        <f>[1]!BasilRadata10[[#This Row],[1A. Fylkesnavn:]]</f>
        <v>0</v>
      </c>
      <c r="H252" s="197">
        <f>[1]!BasilRadata10[[#This Row],[1B. Barnehage:]]</f>
        <v>0</v>
      </c>
      <c r="I252" s="197">
        <f>[1]!BasilRadata10[[#This Row],[1B. Organisasjonsnummer:]]</f>
        <v>0</v>
      </c>
      <c r="J252" s="197">
        <f>[1]!BasilRadata10[[#This Row],[1C. Etablert drift(årstall):]]</f>
        <v>0</v>
      </c>
      <c r="K252" s="196">
        <f>[1]!BasilRadata10[[#This Row],[1D. Barnehagetype:]]</f>
        <v>0</v>
      </c>
      <c r="L252" s="197">
        <f>[1]!BasilRadata10[[#This Row],[2A. Barnehagens eier(Private eiere må fylle ut pkt.C):]]</f>
        <v>0</v>
      </c>
      <c r="M252" s="45">
        <f>[1]!BasilRadata10[[#This Row],[8E. Oppgi antall årsverk barnehagen har pensjonsforpliktelser for:]]</f>
        <v>0</v>
      </c>
      <c r="N252" s="11">
        <f>[1]!BasilRadata10[[#This Row],[HEQ
0-2]]</f>
        <v>0</v>
      </c>
      <c r="O252" s="11">
        <f>[1]!BasilRadata10[[#This Row],[HEQ
3-6]]</f>
        <v>0</v>
      </c>
    </row>
    <row r="253" spans="1:15" x14ac:dyDescent="0.25">
      <c r="A253" s="196">
        <f>[1]!BasilRadata10[[#This Row],[År]]</f>
        <v>0</v>
      </c>
      <c r="B253" s="197">
        <f>[1]!BasilRadata10[[#This Row],[1A. Kommunenr:]]</f>
        <v>0</v>
      </c>
      <c r="C253" s="196">
        <f>[1]!BasilRadata10[[#This Row],[1A. Kommune:]]</f>
        <v>0</v>
      </c>
      <c r="D253" s="196">
        <f>[1]!BasilRadata10[[#This Row],[1A. Bydelsnummer:]]</f>
        <v>0</v>
      </c>
      <c r="E253" s="196">
        <f>[1]!BasilRadata10[[#This Row],[1A. Bydelsnavn:]]</f>
        <v>0</v>
      </c>
      <c r="F253" s="196">
        <f>[1]!BasilRadata10[[#This Row],[1A. Fylkesnummer:]]</f>
        <v>0</v>
      </c>
      <c r="G253" s="196">
        <f>[1]!BasilRadata10[[#This Row],[1A. Fylkesnavn:]]</f>
        <v>0</v>
      </c>
      <c r="H253" s="197">
        <f>[1]!BasilRadata10[[#This Row],[1B. Barnehage:]]</f>
        <v>0</v>
      </c>
      <c r="I253" s="197">
        <f>[1]!BasilRadata10[[#This Row],[1B. Organisasjonsnummer:]]</f>
        <v>0</v>
      </c>
      <c r="J253" s="197">
        <f>[1]!BasilRadata10[[#This Row],[1C. Etablert drift(årstall):]]</f>
        <v>0</v>
      </c>
      <c r="K253" s="196">
        <f>[1]!BasilRadata10[[#This Row],[1D. Barnehagetype:]]</f>
        <v>0</v>
      </c>
      <c r="L253" s="197">
        <f>[1]!BasilRadata10[[#This Row],[2A. Barnehagens eier(Private eiere må fylle ut pkt.C):]]</f>
        <v>0</v>
      </c>
      <c r="M253" s="45">
        <f>[1]!BasilRadata10[[#This Row],[8E. Oppgi antall årsverk barnehagen har pensjonsforpliktelser for:]]</f>
        <v>0</v>
      </c>
      <c r="N253" s="11">
        <f>[1]!BasilRadata10[[#This Row],[HEQ
0-2]]</f>
        <v>0</v>
      </c>
      <c r="O253" s="11">
        <f>[1]!BasilRadata10[[#This Row],[HEQ
3-6]]</f>
        <v>0</v>
      </c>
    </row>
    <row r="254" spans="1:15" x14ac:dyDescent="0.25">
      <c r="A254" s="196">
        <f>[1]!BasilRadata10[[#This Row],[År]]</f>
        <v>0</v>
      </c>
      <c r="B254" s="197">
        <f>[1]!BasilRadata10[[#This Row],[1A. Kommunenr:]]</f>
        <v>0</v>
      </c>
      <c r="C254" s="196">
        <f>[1]!BasilRadata10[[#This Row],[1A. Kommune:]]</f>
        <v>0</v>
      </c>
      <c r="D254" s="196">
        <f>[1]!BasilRadata10[[#This Row],[1A. Bydelsnummer:]]</f>
        <v>0</v>
      </c>
      <c r="E254" s="196">
        <f>[1]!BasilRadata10[[#This Row],[1A. Bydelsnavn:]]</f>
        <v>0</v>
      </c>
      <c r="F254" s="196">
        <f>[1]!BasilRadata10[[#This Row],[1A. Fylkesnummer:]]</f>
        <v>0</v>
      </c>
      <c r="G254" s="196">
        <f>[1]!BasilRadata10[[#This Row],[1A. Fylkesnavn:]]</f>
        <v>0</v>
      </c>
      <c r="H254" s="197">
        <f>[1]!BasilRadata10[[#This Row],[1B. Barnehage:]]</f>
        <v>0</v>
      </c>
      <c r="I254" s="197">
        <f>[1]!BasilRadata10[[#This Row],[1B. Organisasjonsnummer:]]</f>
        <v>0</v>
      </c>
      <c r="J254" s="197">
        <f>[1]!BasilRadata10[[#This Row],[1C. Etablert drift(årstall):]]</f>
        <v>0</v>
      </c>
      <c r="K254" s="196">
        <f>[1]!BasilRadata10[[#This Row],[1D. Barnehagetype:]]</f>
        <v>0</v>
      </c>
      <c r="L254" s="197">
        <f>[1]!BasilRadata10[[#This Row],[2A. Barnehagens eier(Private eiere må fylle ut pkt.C):]]</f>
        <v>0</v>
      </c>
      <c r="M254" s="45">
        <f>[1]!BasilRadata10[[#This Row],[8E. Oppgi antall årsverk barnehagen har pensjonsforpliktelser for:]]</f>
        <v>0</v>
      </c>
      <c r="N254" s="11">
        <f>[1]!BasilRadata10[[#This Row],[HEQ
0-2]]</f>
        <v>0</v>
      </c>
      <c r="O254" s="11">
        <f>[1]!BasilRadata10[[#This Row],[HEQ
3-6]]</f>
        <v>0</v>
      </c>
    </row>
    <row r="255" spans="1:15" x14ac:dyDescent="0.25">
      <c r="A255" s="196">
        <f>[1]!BasilRadata10[[#This Row],[År]]</f>
        <v>0</v>
      </c>
      <c r="B255" s="197">
        <f>[1]!BasilRadata10[[#This Row],[1A. Kommunenr:]]</f>
        <v>0</v>
      </c>
      <c r="C255" s="196">
        <f>[1]!BasilRadata10[[#This Row],[1A. Kommune:]]</f>
        <v>0</v>
      </c>
      <c r="D255" s="196">
        <f>[1]!BasilRadata10[[#This Row],[1A. Bydelsnummer:]]</f>
        <v>0</v>
      </c>
      <c r="E255" s="196">
        <f>[1]!BasilRadata10[[#This Row],[1A. Bydelsnavn:]]</f>
        <v>0</v>
      </c>
      <c r="F255" s="196">
        <f>[1]!BasilRadata10[[#This Row],[1A. Fylkesnummer:]]</f>
        <v>0</v>
      </c>
      <c r="G255" s="196">
        <f>[1]!BasilRadata10[[#This Row],[1A. Fylkesnavn:]]</f>
        <v>0</v>
      </c>
      <c r="H255" s="197">
        <f>[1]!BasilRadata10[[#This Row],[1B. Barnehage:]]</f>
        <v>0</v>
      </c>
      <c r="I255" s="197">
        <f>[1]!BasilRadata10[[#This Row],[1B. Organisasjonsnummer:]]</f>
        <v>0</v>
      </c>
      <c r="J255" s="197">
        <f>[1]!BasilRadata10[[#This Row],[1C. Etablert drift(årstall):]]</f>
        <v>0</v>
      </c>
      <c r="K255" s="196">
        <f>[1]!BasilRadata10[[#This Row],[1D. Barnehagetype:]]</f>
        <v>0</v>
      </c>
      <c r="L255" s="197">
        <f>[1]!BasilRadata10[[#This Row],[2A. Barnehagens eier(Private eiere må fylle ut pkt.C):]]</f>
        <v>0</v>
      </c>
      <c r="M255" s="45">
        <f>[1]!BasilRadata10[[#This Row],[8E. Oppgi antall årsverk barnehagen har pensjonsforpliktelser for:]]</f>
        <v>0</v>
      </c>
      <c r="N255" s="11">
        <f>[1]!BasilRadata10[[#This Row],[HEQ
0-2]]</f>
        <v>0</v>
      </c>
      <c r="O255" s="11">
        <f>[1]!BasilRadata10[[#This Row],[HEQ
3-6]]</f>
        <v>0</v>
      </c>
    </row>
    <row r="256" spans="1:15" x14ac:dyDescent="0.25">
      <c r="A256" s="196">
        <f>[1]!BasilRadata10[[#This Row],[År]]</f>
        <v>0</v>
      </c>
      <c r="B256" s="197">
        <f>[1]!BasilRadata10[[#This Row],[1A. Kommunenr:]]</f>
        <v>0</v>
      </c>
      <c r="C256" s="196">
        <f>[1]!BasilRadata10[[#This Row],[1A. Kommune:]]</f>
        <v>0</v>
      </c>
      <c r="D256" s="196">
        <f>[1]!BasilRadata10[[#This Row],[1A. Bydelsnummer:]]</f>
        <v>0</v>
      </c>
      <c r="E256" s="196">
        <f>[1]!BasilRadata10[[#This Row],[1A. Bydelsnavn:]]</f>
        <v>0</v>
      </c>
      <c r="F256" s="196">
        <f>[1]!BasilRadata10[[#This Row],[1A. Fylkesnummer:]]</f>
        <v>0</v>
      </c>
      <c r="G256" s="196">
        <f>[1]!BasilRadata10[[#This Row],[1A. Fylkesnavn:]]</f>
        <v>0</v>
      </c>
      <c r="H256" s="197">
        <f>[1]!BasilRadata10[[#This Row],[1B. Barnehage:]]</f>
        <v>0</v>
      </c>
      <c r="I256" s="197">
        <f>[1]!BasilRadata10[[#This Row],[1B. Organisasjonsnummer:]]</f>
        <v>0</v>
      </c>
      <c r="J256" s="197">
        <f>[1]!BasilRadata10[[#This Row],[1C. Etablert drift(årstall):]]</f>
        <v>0</v>
      </c>
      <c r="K256" s="196">
        <f>[1]!BasilRadata10[[#This Row],[1D. Barnehagetype:]]</f>
        <v>0</v>
      </c>
      <c r="L256" s="197">
        <f>[1]!BasilRadata10[[#This Row],[2A. Barnehagens eier(Private eiere må fylle ut pkt.C):]]</f>
        <v>0</v>
      </c>
      <c r="M256" s="45">
        <f>[1]!BasilRadata10[[#This Row],[8E. Oppgi antall årsverk barnehagen har pensjonsforpliktelser for:]]</f>
        <v>0</v>
      </c>
      <c r="N256" s="11">
        <f>[1]!BasilRadata10[[#This Row],[HEQ
0-2]]</f>
        <v>0</v>
      </c>
      <c r="O256" s="11">
        <f>[1]!BasilRadata10[[#This Row],[HEQ
3-6]]</f>
        <v>0</v>
      </c>
    </row>
    <row r="257" spans="1:15" x14ac:dyDescent="0.25">
      <c r="A257" s="196">
        <f>[1]!BasilRadata10[[#This Row],[År]]</f>
        <v>0</v>
      </c>
      <c r="B257" s="197">
        <f>[1]!BasilRadata10[[#This Row],[1A. Kommunenr:]]</f>
        <v>0</v>
      </c>
      <c r="C257" s="196">
        <f>[1]!BasilRadata10[[#This Row],[1A. Kommune:]]</f>
        <v>0</v>
      </c>
      <c r="D257" s="196">
        <f>[1]!BasilRadata10[[#This Row],[1A. Bydelsnummer:]]</f>
        <v>0</v>
      </c>
      <c r="E257" s="196">
        <f>[1]!BasilRadata10[[#This Row],[1A. Bydelsnavn:]]</f>
        <v>0</v>
      </c>
      <c r="F257" s="196">
        <f>[1]!BasilRadata10[[#This Row],[1A. Fylkesnummer:]]</f>
        <v>0</v>
      </c>
      <c r="G257" s="196">
        <f>[1]!BasilRadata10[[#This Row],[1A. Fylkesnavn:]]</f>
        <v>0</v>
      </c>
      <c r="H257" s="197">
        <f>[1]!BasilRadata10[[#This Row],[1B. Barnehage:]]</f>
        <v>0</v>
      </c>
      <c r="I257" s="197">
        <f>[1]!BasilRadata10[[#This Row],[1B. Organisasjonsnummer:]]</f>
        <v>0</v>
      </c>
      <c r="J257" s="197">
        <f>[1]!BasilRadata10[[#This Row],[1C. Etablert drift(årstall):]]</f>
        <v>0</v>
      </c>
      <c r="K257" s="196">
        <f>[1]!BasilRadata10[[#This Row],[1D. Barnehagetype:]]</f>
        <v>0</v>
      </c>
      <c r="L257" s="197">
        <f>[1]!BasilRadata10[[#This Row],[2A. Barnehagens eier(Private eiere må fylle ut pkt.C):]]</f>
        <v>0</v>
      </c>
      <c r="M257" s="45">
        <f>[1]!BasilRadata10[[#This Row],[8E. Oppgi antall årsverk barnehagen har pensjonsforpliktelser for:]]</f>
        <v>0</v>
      </c>
      <c r="N257" s="11">
        <f>[1]!BasilRadata10[[#This Row],[HEQ
0-2]]</f>
        <v>0</v>
      </c>
      <c r="O257" s="11">
        <f>[1]!BasilRadata10[[#This Row],[HEQ
3-6]]</f>
        <v>0</v>
      </c>
    </row>
    <row r="258" spans="1:15" x14ac:dyDescent="0.25">
      <c r="A258" s="196">
        <f>[1]!BasilRadata10[[#This Row],[År]]</f>
        <v>0</v>
      </c>
      <c r="B258" s="197">
        <f>[1]!BasilRadata10[[#This Row],[1A. Kommunenr:]]</f>
        <v>0</v>
      </c>
      <c r="C258" s="196">
        <f>[1]!BasilRadata10[[#This Row],[1A. Kommune:]]</f>
        <v>0</v>
      </c>
      <c r="D258" s="196">
        <f>[1]!BasilRadata10[[#This Row],[1A. Bydelsnummer:]]</f>
        <v>0</v>
      </c>
      <c r="E258" s="196">
        <f>[1]!BasilRadata10[[#This Row],[1A. Bydelsnavn:]]</f>
        <v>0</v>
      </c>
      <c r="F258" s="196">
        <f>[1]!BasilRadata10[[#This Row],[1A. Fylkesnummer:]]</f>
        <v>0</v>
      </c>
      <c r="G258" s="196">
        <f>[1]!BasilRadata10[[#This Row],[1A. Fylkesnavn:]]</f>
        <v>0</v>
      </c>
      <c r="H258" s="197">
        <f>[1]!BasilRadata10[[#This Row],[1B. Barnehage:]]</f>
        <v>0</v>
      </c>
      <c r="I258" s="197">
        <f>[1]!BasilRadata10[[#This Row],[1B. Organisasjonsnummer:]]</f>
        <v>0</v>
      </c>
      <c r="J258" s="197">
        <f>[1]!BasilRadata10[[#This Row],[1C. Etablert drift(årstall):]]</f>
        <v>0</v>
      </c>
      <c r="K258" s="196">
        <f>[1]!BasilRadata10[[#This Row],[1D. Barnehagetype:]]</f>
        <v>0</v>
      </c>
      <c r="L258" s="197">
        <f>[1]!BasilRadata10[[#This Row],[2A. Barnehagens eier(Private eiere må fylle ut pkt.C):]]</f>
        <v>0</v>
      </c>
      <c r="M258" s="45">
        <f>[1]!BasilRadata10[[#This Row],[8E. Oppgi antall årsverk barnehagen har pensjonsforpliktelser for:]]</f>
        <v>0</v>
      </c>
      <c r="N258" s="11">
        <f>[1]!BasilRadata10[[#This Row],[HEQ
0-2]]</f>
        <v>0</v>
      </c>
      <c r="O258" s="11">
        <f>[1]!BasilRadata10[[#This Row],[HEQ
3-6]]</f>
        <v>0</v>
      </c>
    </row>
    <row r="259" spans="1:15" x14ac:dyDescent="0.25">
      <c r="A259" s="196">
        <f>[1]!BasilRadata10[[#This Row],[År]]</f>
        <v>0</v>
      </c>
      <c r="B259" s="197">
        <f>[1]!BasilRadata10[[#This Row],[1A. Kommunenr:]]</f>
        <v>0</v>
      </c>
      <c r="C259" s="196">
        <f>[1]!BasilRadata10[[#This Row],[1A. Kommune:]]</f>
        <v>0</v>
      </c>
      <c r="D259" s="196">
        <f>[1]!BasilRadata10[[#This Row],[1A. Bydelsnummer:]]</f>
        <v>0</v>
      </c>
      <c r="E259" s="196">
        <f>[1]!BasilRadata10[[#This Row],[1A. Bydelsnavn:]]</f>
        <v>0</v>
      </c>
      <c r="F259" s="196">
        <f>[1]!BasilRadata10[[#This Row],[1A. Fylkesnummer:]]</f>
        <v>0</v>
      </c>
      <c r="G259" s="196">
        <f>[1]!BasilRadata10[[#This Row],[1A. Fylkesnavn:]]</f>
        <v>0</v>
      </c>
      <c r="H259" s="197">
        <f>[1]!BasilRadata10[[#This Row],[1B. Barnehage:]]</f>
        <v>0</v>
      </c>
      <c r="I259" s="197">
        <f>[1]!BasilRadata10[[#This Row],[1B. Organisasjonsnummer:]]</f>
        <v>0</v>
      </c>
      <c r="J259" s="197">
        <f>[1]!BasilRadata10[[#This Row],[1C. Etablert drift(årstall):]]</f>
        <v>0</v>
      </c>
      <c r="K259" s="196">
        <f>[1]!BasilRadata10[[#This Row],[1D. Barnehagetype:]]</f>
        <v>0</v>
      </c>
      <c r="L259" s="197">
        <f>[1]!BasilRadata10[[#This Row],[2A. Barnehagens eier(Private eiere må fylle ut pkt.C):]]</f>
        <v>0</v>
      </c>
      <c r="M259" s="45">
        <f>[1]!BasilRadata10[[#This Row],[8E. Oppgi antall årsverk barnehagen har pensjonsforpliktelser for:]]</f>
        <v>0</v>
      </c>
      <c r="N259" s="11">
        <f>[1]!BasilRadata10[[#This Row],[HEQ
0-2]]</f>
        <v>0</v>
      </c>
      <c r="O259" s="11">
        <f>[1]!BasilRadata10[[#This Row],[HEQ
3-6]]</f>
        <v>0</v>
      </c>
    </row>
    <row r="260" spans="1:15" x14ac:dyDescent="0.25">
      <c r="A260" s="196">
        <f>[1]!BasilRadata10[[#This Row],[År]]</f>
        <v>0</v>
      </c>
      <c r="B260" s="197">
        <f>[1]!BasilRadata10[[#This Row],[1A. Kommunenr:]]</f>
        <v>0</v>
      </c>
      <c r="C260" s="196">
        <f>[1]!BasilRadata10[[#This Row],[1A. Kommune:]]</f>
        <v>0</v>
      </c>
      <c r="D260" s="196">
        <f>[1]!BasilRadata10[[#This Row],[1A. Bydelsnummer:]]</f>
        <v>0</v>
      </c>
      <c r="E260" s="196">
        <f>[1]!BasilRadata10[[#This Row],[1A. Bydelsnavn:]]</f>
        <v>0</v>
      </c>
      <c r="F260" s="196">
        <f>[1]!BasilRadata10[[#This Row],[1A. Fylkesnummer:]]</f>
        <v>0</v>
      </c>
      <c r="G260" s="196">
        <f>[1]!BasilRadata10[[#This Row],[1A. Fylkesnavn:]]</f>
        <v>0</v>
      </c>
      <c r="H260" s="197">
        <f>[1]!BasilRadata10[[#This Row],[1B. Barnehage:]]</f>
        <v>0</v>
      </c>
      <c r="I260" s="197">
        <f>[1]!BasilRadata10[[#This Row],[1B. Organisasjonsnummer:]]</f>
        <v>0</v>
      </c>
      <c r="J260" s="197">
        <f>[1]!BasilRadata10[[#This Row],[1C. Etablert drift(årstall):]]</f>
        <v>0</v>
      </c>
      <c r="K260" s="196">
        <f>[1]!BasilRadata10[[#This Row],[1D. Barnehagetype:]]</f>
        <v>0</v>
      </c>
      <c r="L260" s="197">
        <f>[1]!BasilRadata10[[#This Row],[2A. Barnehagens eier(Private eiere må fylle ut pkt.C):]]</f>
        <v>0</v>
      </c>
      <c r="M260" s="45">
        <f>[1]!BasilRadata10[[#This Row],[8E. Oppgi antall årsverk barnehagen har pensjonsforpliktelser for:]]</f>
        <v>0</v>
      </c>
      <c r="N260" s="11">
        <f>[1]!BasilRadata10[[#This Row],[HEQ
0-2]]</f>
        <v>0</v>
      </c>
      <c r="O260" s="11">
        <f>[1]!BasilRadata10[[#This Row],[HEQ
3-6]]</f>
        <v>0</v>
      </c>
    </row>
    <row r="261" spans="1:15" x14ac:dyDescent="0.25">
      <c r="A261" s="196">
        <f>[1]!BasilRadata10[[#This Row],[År]]</f>
        <v>0</v>
      </c>
      <c r="B261" s="197">
        <f>[1]!BasilRadata10[[#This Row],[1A. Kommunenr:]]</f>
        <v>0</v>
      </c>
      <c r="C261" s="196">
        <f>[1]!BasilRadata10[[#This Row],[1A. Kommune:]]</f>
        <v>0</v>
      </c>
      <c r="D261" s="196">
        <f>[1]!BasilRadata10[[#This Row],[1A. Bydelsnummer:]]</f>
        <v>0</v>
      </c>
      <c r="E261" s="196">
        <f>[1]!BasilRadata10[[#This Row],[1A. Bydelsnavn:]]</f>
        <v>0</v>
      </c>
      <c r="F261" s="196">
        <f>[1]!BasilRadata10[[#This Row],[1A. Fylkesnummer:]]</f>
        <v>0</v>
      </c>
      <c r="G261" s="196">
        <f>[1]!BasilRadata10[[#This Row],[1A. Fylkesnavn:]]</f>
        <v>0</v>
      </c>
      <c r="H261" s="197">
        <f>[1]!BasilRadata10[[#This Row],[1B. Barnehage:]]</f>
        <v>0</v>
      </c>
      <c r="I261" s="197">
        <f>[1]!BasilRadata10[[#This Row],[1B. Organisasjonsnummer:]]</f>
        <v>0</v>
      </c>
      <c r="J261" s="197">
        <f>[1]!BasilRadata10[[#This Row],[1C. Etablert drift(årstall):]]</f>
        <v>0</v>
      </c>
      <c r="K261" s="196">
        <f>[1]!BasilRadata10[[#This Row],[1D. Barnehagetype:]]</f>
        <v>0</v>
      </c>
      <c r="L261" s="197">
        <f>[1]!BasilRadata10[[#This Row],[2A. Barnehagens eier(Private eiere må fylle ut pkt.C):]]</f>
        <v>0</v>
      </c>
      <c r="M261" s="45">
        <f>[1]!BasilRadata10[[#This Row],[8E. Oppgi antall årsverk barnehagen har pensjonsforpliktelser for:]]</f>
        <v>0</v>
      </c>
      <c r="N261" s="11">
        <f>[1]!BasilRadata10[[#This Row],[HEQ
0-2]]</f>
        <v>0</v>
      </c>
      <c r="O261" s="11">
        <f>[1]!BasilRadata10[[#This Row],[HEQ
3-6]]</f>
        <v>0</v>
      </c>
    </row>
    <row r="262" spans="1:15" x14ac:dyDescent="0.25">
      <c r="A262" s="196">
        <f>[1]!BasilRadata10[[#This Row],[År]]</f>
        <v>0</v>
      </c>
      <c r="B262" s="197">
        <f>[1]!BasilRadata10[[#This Row],[1A. Kommunenr:]]</f>
        <v>0</v>
      </c>
      <c r="C262" s="196">
        <f>[1]!BasilRadata10[[#This Row],[1A. Kommune:]]</f>
        <v>0</v>
      </c>
      <c r="D262" s="196">
        <f>[1]!BasilRadata10[[#This Row],[1A. Bydelsnummer:]]</f>
        <v>0</v>
      </c>
      <c r="E262" s="196">
        <f>[1]!BasilRadata10[[#This Row],[1A. Bydelsnavn:]]</f>
        <v>0</v>
      </c>
      <c r="F262" s="196">
        <f>[1]!BasilRadata10[[#This Row],[1A. Fylkesnummer:]]</f>
        <v>0</v>
      </c>
      <c r="G262" s="196">
        <f>[1]!BasilRadata10[[#This Row],[1A. Fylkesnavn:]]</f>
        <v>0</v>
      </c>
      <c r="H262" s="197">
        <f>[1]!BasilRadata10[[#This Row],[1B. Barnehage:]]</f>
        <v>0</v>
      </c>
      <c r="I262" s="197">
        <f>[1]!BasilRadata10[[#This Row],[1B. Organisasjonsnummer:]]</f>
        <v>0</v>
      </c>
      <c r="J262" s="197">
        <f>[1]!BasilRadata10[[#This Row],[1C. Etablert drift(årstall):]]</f>
        <v>0</v>
      </c>
      <c r="K262" s="196">
        <f>[1]!BasilRadata10[[#This Row],[1D. Barnehagetype:]]</f>
        <v>0</v>
      </c>
      <c r="L262" s="197">
        <f>[1]!BasilRadata10[[#This Row],[2A. Barnehagens eier(Private eiere må fylle ut pkt.C):]]</f>
        <v>0</v>
      </c>
      <c r="M262" s="45">
        <f>[1]!BasilRadata10[[#This Row],[8E. Oppgi antall årsverk barnehagen har pensjonsforpliktelser for:]]</f>
        <v>0</v>
      </c>
      <c r="N262" s="11">
        <f>[1]!BasilRadata10[[#This Row],[HEQ
0-2]]</f>
        <v>0</v>
      </c>
      <c r="O262" s="11">
        <f>[1]!BasilRadata10[[#This Row],[HEQ
3-6]]</f>
        <v>0</v>
      </c>
    </row>
    <row r="263" spans="1:15" x14ac:dyDescent="0.25">
      <c r="A263" s="196">
        <f>[1]!BasilRadata10[[#This Row],[År]]</f>
        <v>0</v>
      </c>
      <c r="B263" s="197">
        <f>[1]!BasilRadata10[[#This Row],[1A. Kommunenr:]]</f>
        <v>0</v>
      </c>
      <c r="C263" s="196">
        <f>[1]!BasilRadata10[[#This Row],[1A. Kommune:]]</f>
        <v>0</v>
      </c>
      <c r="D263" s="196">
        <f>[1]!BasilRadata10[[#This Row],[1A. Bydelsnummer:]]</f>
        <v>0</v>
      </c>
      <c r="E263" s="196">
        <f>[1]!BasilRadata10[[#This Row],[1A. Bydelsnavn:]]</f>
        <v>0</v>
      </c>
      <c r="F263" s="196">
        <f>[1]!BasilRadata10[[#This Row],[1A. Fylkesnummer:]]</f>
        <v>0</v>
      </c>
      <c r="G263" s="196">
        <f>[1]!BasilRadata10[[#This Row],[1A. Fylkesnavn:]]</f>
        <v>0</v>
      </c>
      <c r="H263" s="197">
        <f>[1]!BasilRadata10[[#This Row],[1B. Barnehage:]]</f>
        <v>0</v>
      </c>
      <c r="I263" s="197">
        <f>[1]!BasilRadata10[[#This Row],[1B. Organisasjonsnummer:]]</f>
        <v>0</v>
      </c>
      <c r="J263" s="197">
        <f>[1]!BasilRadata10[[#This Row],[1C. Etablert drift(årstall):]]</f>
        <v>0</v>
      </c>
      <c r="K263" s="196">
        <f>[1]!BasilRadata10[[#This Row],[1D. Barnehagetype:]]</f>
        <v>0</v>
      </c>
      <c r="L263" s="197">
        <f>[1]!BasilRadata10[[#This Row],[2A. Barnehagens eier(Private eiere må fylle ut pkt.C):]]</f>
        <v>0</v>
      </c>
      <c r="M263" s="45">
        <f>[1]!BasilRadata10[[#This Row],[8E. Oppgi antall årsverk barnehagen har pensjonsforpliktelser for:]]</f>
        <v>0</v>
      </c>
      <c r="N263" s="11">
        <f>[1]!BasilRadata10[[#This Row],[HEQ
0-2]]</f>
        <v>0</v>
      </c>
      <c r="O263" s="11">
        <f>[1]!BasilRadata10[[#This Row],[HEQ
3-6]]</f>
        <v>0</v>
      </c>
    </row>
    <row r="264" spans="1:15" x14ac:dyDescent="0.25">
      <c r="A264" s="196">
        <f>[1]!BasilRadata10[[#This Row],[År]]</f>
        <v>0</v>
      </c>
      <c r="B264" s="197">
        <f>[1]!BasilRadata10[[#This Row],[1A. Kommunenr:]]</f>
        <v>0</v>
      </c>
      <c r="C264" s="196">
        <f>[1]!BasilRadata10[[#This Row],[1A. Kommune:]]</f>
        <v>0</v>
      </c>
      <c r="D264" s="196">
        <f>[1]!BasilRadata10[[#This Row],[1A. Bydelsnummer:]]</f>
        <v>0</v>
      </c>
      <c r="E264" s="196">
        <f>[1]!BasilRadata10[[#This Row],[1A. Bydelsnavn:]]</f>
        <v>0</v>
      </c>
      <c r="F264" s="196">
        <f>[1]!BasilRadata10[[#This Row],[1A. Fylkesnummer:]]</f>
        <v>0</v>
      </c>
      <c r="G264" s="196">
        <f>[1]!BasilRadata10[[#This Row],[1A. Fylkesnavn:]]</f>
        <v>0</v>
      </c>
      <c r="H264" s="197">
        <f>[1]!BasilRadata10[[#This Row],[1B. Barnehage:]]</f>
        <v>0</v>
      </c>
      <c r="I264" s="197">
        <f>[1]!BasilRadata10[[#This Row],[1B. Organisasjonsnummer:]]</f>
        <v>0</v>
      </c>
      <c r="J264" s="197">
        <f>[1]!BasilRadata10[[#This Row],[1C. Etablert drift(årstall):]]</f>
        <v>0</v>
      </c>
      <c r="K264" s="196">
        <f>[1]!BasilRadata10[[#This Row],[1D. Barnehagetype:]]</f>
        <v>0</v>
      </c>
      <c r="L264" s="197">
        <f>[1]!BasilRadata10[[#This Row],[2A. Barnehagens eier(Private eiere må fylle ut pkt.C):]]</f>
        <v>0</v>
      </c>
      <c r="M264" s="45">
        <f>[1]!BasilRadata10[[#This Row],[8E. Oppgi antall årsverk barnehagen har pensjonsforpliktelser for:]]</f>
        <v>0</v>
      </c>
      <c r="N264" s="11">
        <f>[1]!BasilRadata10[[#This Row],[HEQ
0-2]]</f>
        <v>0</v>
      </c>
      <c r="O264" s="11">
        <f>[1]!BasilRadata10[[#This Row],[HEQ
3-6]]</f>
        <v>0</v>
      </c>
    </row>
    <row r="265" spans="1:15" x14ac:dyDescent="0.25">
      <c r="A265" s="196">
        <f>[1]!BasilRadata10[[#This Row],[År]]</f>
        <v>0</v>
      </c>
      <c r="B265" s="197">
        <f>[1]!BasilRadata10[[#This Row],[1A. Kommunenr:]]</f>
        <v>0</v>
      </c>
      <c r="C265" s="196">
        <f>[1]!BasilRadata10[[#This Row],[1A. Kommune:]]</f>
        <v>0</v>
      </c>
      <c r="D265" s="196">
        <f>[1]!BasilRadata10[[#This Row],[1A. Bydelsnummer:]]</f>
        <v>0</v>
      </c>
      <c r="E265" s="196">
        <f>[1]!BasilRadata10[[#This Row],[1A. Bydelsnavn:]]</f>
        <v>0</v>
      </c>
      <c r="F265" s="196">
        <f>[1]!BasilRadata10[[#This Row],[1A. Fylkesnummer:]]</f>
        <v>0</v>
      </c>
      <c r="G265" s="196">
        <f>[1]!BasilRadata10[[#This Row],[1A. Fylkesnavn:]]</f>
        <v>0</v>
      </c>
      <c r="H265" s="197">
        <f>[1]!BasilRadata10[[#This Row],[1B. Barnehage:]]</f>
        <v>0</v>
      </c>
      <c r="I265" s="197">
        <f>[1]!BasilRadata10[[#This Row],[1B. Organisasjonsnummer:]]</f>
        <v>0</v>
      </c>
      <c r="J265" s="197">
        <f>[1]!BasilRadata10[[#This Row],[1C. Etablert drift(årstall):]]</f>
        <v>0</v>
      </c>
      <c r="K265" s="196">
        <f>[1]!BasilRadata10[[#This Row],[1D. Barnehagetype:]]</f>
        <v>0</v>
      </c>
      <c r="L265" s="197">
        <f>[1]!BasilRadata10[[#This Row],[2A. Barnehagens eier(Private eiere må fylle ut pkt.C):]]</f>
        <v>0</v>
      </c>
      <c r="M265" s="45">
        <f>[1]!BasilRadata10[[#This Row],[8E. Oppgi antall årsverk barnehagen har pensjonsforpliktelser for:]]</f>
        <v>0</v>
      </c>
      <c r="N265" s="11">
        <f>[1]!BasilRadata10[[#This Row],[HEQ
0-2]]</f>
        <v>0</v>
      </c>
      <c r="O265" s="11">
        <f>[1]!BasilRadata10[[#This Row],[HEQ
3-6]]</f>
        <v>0</v>
      </c>
    </row>
    <row r="266" spans="1:15" x14ac:dyDescent="0.25">
      <c r="A266" s="196">
        <f>[1]!BasilRadata10[[#This Row],[År]]</f>
        <v>0</v>
      </c>
      <c r="B266" s="197">
        <f>[1]!BasilRadata10[[#This Row],[1A. Kommunenr:]]</f>
        <v>0</v>
      </c>
      <c r="C266" s="196">
        <f>[1]!BasilRadata10[[#This Row],[1A. Kommune:]]</f>
        <v>0</v>
      </c>
      <c r="D266" s="196">
        <f>[1]!BasilRadata10[[#This Row],[1A. Bydelsnummer:]]</f>
        <v>0</v>
      </c>
      <c r="E266" s="196">
        <f>[1]!BasilRadata10[[#This Row],[1A. Bydelsnavn:]]</f>
        <v>0</v>
      </c>
      <c r="F266" s="196">
        <f>[1]!BasilRadata10[[#This Row],[1A. Fylkesnummer:]]</f>
        <v>0</v>
      </c>
      <c r="G266" s="196">
        <f>[1]!BasilRadata10[[#This Row],[1A. Fylkesnavn:]]</f>
        <v>0</v>
      </c>
      <c r="H266" s="197">
        <f>[1]!BasilRadata10[[#This Row],[1B. Barnehage:]]</f>
        <v>0</v>
      </c>
      <c r="I266" s="197">
        <f>[1]!BasilRadata10[[#This Row],[1B. Organisasjonsnummer:]]</f>
        <v>0</v>
      </c>
      <c r="J266" s="197">
        <f>[1]!BasilRadata10[[#This Row],[1C. Etablert drift(årstall):]]</f>
        <v>0</v>
      </c>
      <c r="K266" s="196">
        <f>[1]!BasilRadata10[[#This Row],[1D. Barnehagetype:]]</f>
        <v>0</v>
      </c>
      <c r="L266" s="197">
        <f>[1]!BasilRadata10[[#This Row],[2A. Barnehagens eier(Private eiere må fylle ut pkt.C):]]</f>
        <v>0</v>
      </c>
      <c r="M266" s="45">
        <f>[1]!BasilRadata10[[#This Row],[8E. Oppgi antall årsverk barnehagen har pensjonsforpliktelser for:]]</f>
        <v>0</v>
      </c>
      <c r="N266" s="11">
        <f>[1]!BasilRadata10[[#This Row],[HEQ
0-2]]</f>
        <v>0</v>
      </c>
      <c r="O266" s="11">
        <f>[1]!BasilRadata10[[#This Row],[HEQ
3-6]]</f>
        <v>0</v>
      </c>
    </row>
    <row r="267" spans="1:15" x14ac:dyDescent="0.25">
      <c r="A267" s="196">
        <f>[1]!BasilRadata10[[#This Row],[År]]</f>
        <v>0</v>
      </c>
      <c r="B267" s="197">
        <f>[1]!BasilRadata10[[#This Row],[1A. Kommunenr:]]</f>
        <v>0</v>
      </c>
      <c r="C267" s="196">
        <f>[1]!BasilRadata10[[#This Row],[1A. Kommune:]]</f>
        <v>0</v>
      </c>
      <c r="D267" s="196">
        <f>[1]!BasilRadata10[[#This Row],[1A. Bydelsnummer:]]</f>
        <v>0</v>
      </c>
      <c r="E267" s="196">
        <f>[1]!BasilRadata10[[#This Row],[1A. Bydelsnavn:]]</f>
        <v>0</v>
      </c>
      <c r="F267" s="196">
        <f>[1]!BasilRadata10[[#This Row],[1A. Fylkesnummer:]]</f>
        <v>0</v>
      </c>
      <c r="G267" s="196">
        <f>[1]!BasilRadata10[[#This Row],[1A. Fylkesnavn:]]</f>
        <v>0</v>
      </c>
      <c r="H267" s="197">
        <f>[1]!BasilRadata10[[#This Row],[1B. Barnehage:]]</f>
        <v>0</v>
      </c>
      <c r="I267" s="197">
        <f>[1]!BasilRadata10[[#This Row],[1B. Organisasjonsnummer:]]</f>
        <v>0</v>
      </c>
      <c r="J267" s="197">
        <f>[1]!BasilRadata10[[#This Row],[1C. Etablert drift(årstall):]]</f>
        <v>0</v>
      </c>
      <c r="K267" s="196">
        <f>[1]!BasilRadata10[[#This Row],[1D. Barnehagetype:]]</f>
        <v>0</v>
      </c>
      <c r="L267" s="197">
        <f>[1]!BasilRadata10[[#This Row],[2A. Barnehagens eier(Private eiere må fylle ut pkt.C):]]</f>
        <v>0</v>
      </c>
      <c r="M267" s="45">
        <f>[1]!BasilRadata10[[#This Row],[8E. Oppgi antall årsverk barnehagen har pensjonsforpliktelser for:]]</f>
        <v>0</v>
      </c>
      <c r="N267" s="11">
        <f>[1]!BasilRadata10[[#This Row],[HEQ
0-2]]</f>
        <v>0</v>
      </c>
      <c r="O267" s="11">
        <f>[1]!BasilRadata10[[#This Row],[HEQ
3-6]]</f>
        <v>0</v>
      </c>
    </row>
    <row r="268" spans="1:15" x14ac:dyDescent="0.25">
      <c r="A268" s="196">
        <f>[1]!BasilRadata10[[#This Row],[År]]</f>
        <v>0</v>
      </c>
      <c r="B268" s="197">
        <f>[1]!BasilRadata10[[#This Row],[1A. Kommunenr:]]</f>
        <v>0</v>
      </c>
      <c r="C268" s="196">
        <f>[1]!BasilRadata10[[#This Row],[1A. Kommune:]]</f>
        <v>0</v>
      </c>
      <c r="D268" s="196">
        <f>[1]!BasilRadata10[[#This Row],[1A. Bydelsnummer:]]</f>
        <v>0</v>
      </c>
      <c r="E268" s="196">
        <f>[1]!BasilRadata10[[#This Row],[1A. Bydelsnavn:]]</f>
        <v>0</v>
      </c>
      <c r="F268" s="196">
        <f>[1]!BasilRadata10[[#This Row],[1A. Fylkesnummer:]]</f>
        <v>0</v>
      </c>
      <c r="G268" s="196">
        <f>[1]!BasilRadata10[[#This Row],[1A. Fylkesnavn:]]</f>
        <v>0</v>
      </c>
      <c r="H268" s="197">
        <f>[1]!BasilRadata10[[#This Row],[1B. Barnehage:]]</f>
        <v>0</v>
      </c>
      <c r="I268" s="197">
        <f>[1]!BasilRadata10[[#This Row],[1B. Organisasjonsnummer:]]</f>
        <v>0</v>
      </c>
      <c r="J268" s="197">
        <f>[1]!BasilRadata10[[#This Row],[1C. Etablert drift(årstall):]]</f>
        <v>0</v>
      </c>
      <c r="K268" s="196">
        <f>[1]!BasilRadata10[[#This Row],[1D. Barnehagetype:]]</f>
        <v>0</v>
      </c>
      <c r="L268" s="197">
        <f>[1]!BasilRadata10[[#This Row],[2A. Barnehagens eier(Private eiere må fylle ut pkt.C):]]</f>
        <v>0</v>
      </c>
      <c r="M268" s="45">
        <f>[1]!BasilRadata10[[#This Row],[8E. Oppgi antall årsverk barnehagen har pensjonsforpliktelser for:]]</f>
        <v>0</v>
      </c>
      <c r="N268" s="11">
        <f>[1]!BasilRadata10[[#This Row],[HEQ
0-2]]</f>
        <v>0</v>
      </c>
      <c r="O268" s="11">
        <f>[1]!BasilRadata10[[#This Row],[HEQ
3-6]]</f>
        <v>0</v>
      </c>
    </row>
    <row r="269" spans="1:15" x14ac:dyDescent="0.25">
      <c r="A269" s="196">
        <f>[1]!BasilRadata10[[#This Row],[År]]</f>
        <v>0</v>
      </c>
      <c r="B269" s="197">
        <f>[1]!BasilRadata10[[#This Row],[1A. Kommunenr:]]</f>
        <v>0</v>
      </c>
      <c r="C269" s="196">
        <f>[1]!BasilRadata10[[#This Row],[1A. Kommune:]]</f>
        <v>0</v>
      </c>
      <c r="D269" s="196">
        <f>[1]!BasilRadata10[[#This Row],[1A. Bydelsnummer:]]</f>
        <v>0</v>
      </c>
      <c r="E269" s="196">
        <f>[1]!BasilRadata10[[#This Row],[1A. Bydelsnavn:]]</f>
        <v>0</v>
      </c>
      <c r="F269" s="196">
        <f>[1]!BasilRadata10[[#This Row],[1A. Fylkesnummer:]]</f>
        <v>0</v>
      </c>
      <c r="G269" s="196">
        <f>[1]!BasilRadata10[[#This Row],[1A. Fylkesnavn:]]</f>
        <v>0</v>
      </c>
      <c r="H269" s="197">
        <f>[1]!BasilRadata10[[#This Row],[1B. Barnehage:]]</f>
        <v>0</v>
      </c>
      <c r="I269" s="197">
        <f>[1]!BasilRadata10[[#This Row],[1B. Organisasjonsnummer:]]</f>
        <v>0</v>
      </c>
      <c r="J269" s="197">
        <f>[1]!BasilRadata10[[#This Row],[1C. Etablert drift(årstall):]]</f>
        <v>0</v>
      </c>
      <c r="K269" s="196">
        <f>[1]!BasilRadata10[[#This Row],[1D. Barnehagetype:]]</f>
        <v>0</v>
      </c>
      <c r="L269" s="197">
        <f>[1]!BasilRadata10[[#This Row],[2A. Barnehagens eier(Private eiere må fylle ut pkt.C):]]</f>
        <v>0</v>
      </c>
      <c r="M269" s="45">
        <f>[1]!BasilRadata10[[#This Row],[8E. Oppgi antall årsverk barnehagen har pensjonsforpliktelser for:]]</f>
        <v>0</v>
      </c>
      <c r="N269" s="11">
        <f>[1]!BasilRadata10[[#This Row],[HEQ
0-2]]</f>
        <v>0</v>
      </c>
      <c r="O269" s="11">
        <f>[1]!BasilRadata10[[#This Row],[HEQ
3-6]]</f>
        <v>0</v>
      </c>
    </row>
    <row r="270" spans="1:15" x14ac:dyDescent="0.25">
      <c r="A270" s="196">
        <f>[1]!BasilRadata10[[#This Row],[År]]</f>
        <v>0</v>
      </c>
      <c r="B270" s="197">
        <f>[1]!BasilRadata10[[#This Row],[1A. Kommunenr:]]</f>
        <v>0</v>
      </c>
      <c r="C270" s="196">
        <f>[1]!BasilRadata10[[#This Row],[1A. Kommune:]]</f>
        <v>0</v>
      </c>
      <c r="D270" s="196">
        <f>[1]!BasilRadata10[[#This Row],[1A. Bydelsnummer:]]</f>
        <v>0</v>
      </c>
      <c r="E270" s="196">
        <f>[1]!BasilRadata10[[#This Row],[1A. Bydelsnavn:]]</f>
        <v>0</v>
      </c>
      <c r="F270" s="196">
        <f>[1]!BasilRadata10[[#This Row],[1A. Fylkesnummer:]]</f>
        <v>0</v>
      </c>
      <c r="G270" s="196">
        <f>[1]!BasilRadata10[[#This Row],[1A. Fylkesnavn:]]</f>
        <v>0</v>
      </c>
      <c r="H270" s="197">
        <f>[1]!BasilRadata10[[#This Row],[1B. Barnehage:]]</f>
        <v>0</v>
      </c>
      <c r="I270" s="197">
        <f>[1]!BasilRadata10[[#This Row],[1B. Organisasjonsnummer:]]</f>
        <v>0</v>
      </c>
      <c r="J270" s="197">
        <f>[1]!BasilRadata10[[#This Row],[1C. Etablert drift(årstall):]]</f>
        <v>0</v>
      </c>
      <c r="K270" s="196">
        <f>[1]!BasilRadata10[[#This Row],[1D. Barnehagetype:]]</f>
        <v>0</v>
      </c>
      <c r="L270" s="197">
        <f>[1]!BasilRadata10[[#This Row],[2A. Barnehagens eier(Private eiere må fylle ut pkt.C):]]</f>
        <v>0</v>
      </c>
      <c r="M270" s="45">
        <f>[1]!BasilRadata10[[#This Row],[8E. Oppgi antall årsverk barnehagen har pensjonsforpliktelser for:]]</f>
        <v>0</v>
      </c>
      <c r="N270" s="11">
        <f>[1]!BasilRadata10[[#This Row],[HEQ
0-2]]</f>
        <v>0</v>
      </c>
      <c r="O270" s="11">
        <f>[1]!BasilRadata10[[#This Row],[HEQ
3-6]]</f>
        <v>0</v>
      </c>
    </row>
    <row r="271" spans="1:15" x14ac:dyDescent="0.25">
      <c r="A271" s="196">
        <f>[1]!BasilRadata10[[#This Row],[År]]</f>
        <v>0</v>
      </c>
      <c r="B271" s="197">
        <f>[1]!BasilRadata10[[#This Row],[1A. Kommunenr:]]</f>
        <v>0</v>
      </c>
      <c r="C271" s="196">
        <f>[1]!BasilRadata10[[#This Row],[1A. Kommune:]]</f>
        <v>0</v>
      </c>
      <c r="D271" s="196">
        <f>[1]!BasilRadata10[[#This Row],[1A. Bydelsnummer:]]</f>
        <v>0</v>
      </c>
      <c r="E271" s="196">
        <f>[1]!BasilRadata10[[#This Row],[1A. Bydelsnavn:]]</f>
        <v>0</v>
      </c>
      <c r="F271" s="196">
        <f>[1]!BasilRadata10[[#This Row],[1A. Fylkesnummer:]]</f>
        <v>0</v>
      </c>
      <c r="G271" s="196">
        <f>[1]!BasilRadata10[[#This Row],[1A. Fylkesnavn:]]</f>
        <v>0</v>
      </c>
      <c r="H271" s="197">
        <f>[1]!BasilRadata10[[#This Row],[1B. Barnehage:]]</f>
        <v>0</v>
      </c>
      <c r="I271" s="197">
        <f>[1]!BasilRadata10[[#This Row],[1B. Organisasjonsnummer:]]</f>
        <v>0</v>
      </c>
      <c r="J271" s="197">
        <f>[1]!BasilRadata10[[#This Row],[1C. Etablert drift(årstall):]]</f>
        <v>0</v>
      </c>
      <c r="K271" s="196">
        <f>[1]!BasilRadata10[[#This Row],[1D. Barnehagetype:]]</f>
        <v>0</v>
      </c>
      <c r="L271" s="197">
        <f>[1]!BasilRadata10[[#This Row],[2A. Barnehagens eier(Private eiere må fylle ut pkt.C):]]</f>
        <v>0</v>
      </c>
      <c r="M271" s="45">
        <f>[1]!BasilRadata10[[#This Row],[8E. Oppgi antall årsverk barnehagen har pensjonsforpliktelser for:]]</f>
        <v>0</v>
      </c>
      <c r="N271" s="11">
        <f>[1]!BasilRadata10[[#This Row],[HEQ
0-2]]</f>
        <v>0</v>
      </c>
      <c r="O271" s="11">
        <f>[1]!BasilRadata10[[#This Row],[HEQ
3-6]]</f>
        <v>0</v>
      </c>
    </row>
    <row r="272" spans="1:15" x14ac:dyDescent="0.25">
      <c r="A272" s="196">
        <f>[1]!BasilRadata10[[#This Row],[År]]</f>
        <v>0</v>
      </c>
      <c r="B272" s="197">
        <f>[1]!BasilRadata10[[#This Row],[1A. Kommunenr:]]</f>
        <v>0</v>
      </c>
      <c r="C272" s="196">
        <f>[1]!BasilRadata10[[#This Row],[1A. Kommune:]]</f>
        <v>0</v>
      </c>
      <c r="D272" s="196">
        <f>[1]!BasilRadata10[[#This Row],[1A. Bydelsnummer:]]</f>
        <v>0</v>
      </c>
      <c r="E272" s="196">
        <f>[1]!BasilRadata10[[#This Row],[1A. Bydelsnavn:]]</f>
        <v>0</v>
      </c>
      <c r="F272" s="196">
        <f>[1]!BasilRadata10[[#This Row],[1A. Fylkesnummer:]]</f>
        <v>0</v>
      </c>
      <c r="G272" s="196">
        <f>[1]!BasilRadata10[[#This Row],[1A. Fylkesnavn:]]</f>
        <v>0</v>
      </c>
      <c r="H272" s="197">
        <f>[1]!BasilRadata10[[#This Row],[1B. Barnehage:]]</f>
        <v>0</v>
      </c>
      <c r="I272" s="197">
        <f>[1]!BasilRadata10[[#This Row],[1B. Organisasjonsnummer:]]</f>
        <v>0</v>
      </c>
      <c r="J272" s="197">
        <f>[1]!BasilRadata10[[#This Row],[1C. Etablert drift(årstall):]]</f>
        <v>0</v>
      </c>
      <c r="K272" s="196">
        <f>[1]!BasilRadata10[[#This Row],[1D. Barnehagetype:]]</f>
        <v>0</v>
      </c>
      <c r="L272" s="197">
        <f>[1]!BasilRadata10[[#This Row],[2A. Barnehagens eier(Private eiere må fylle ut pkt.C):]]</f>
        <v>0</v>
      </c>
      <c r="M272" s="45">
        <f>[1]!BasilRadata10[[#This Row],[8E. Oppgi antall årsverk barnehagen har pensjonsforpliktelser for:]]</f>
        <v>0</v>
      </c>
      <c r="N272" s="11">
        <f>[1]!BasilRadata10[[#This Row],[HEQ
0-2]]</f>
        <v>0</v>
      </c>
      <c r="O272" s="11">
        <f>[1]!BasilRadata10[[#This Row],[HEQ
3-6]]</f>
        <v>0</v>
      </c>
    </row>
    <row r="273" spans="1:15" x14ac:dyDescent="0.25">
      <c r="A273" s="196">
        <f>[1]!BasilRadata10[[#This Row],[År]]</f>
        <v>0</v>
      </c>
      <c r="B273" s="197">
        <f>[1]!BasilRadata10[[#This Row],[1A. Kommunenr:]]</f>
        <v>0</v>
      </c>
      <c r="C273" s="196">
        <f>[1]!BasilRadata10[[#This Row],[1A. Kommune:]]</f>
        <v>0</v>
      </c>
      <c r="D273" s="196">
        <f>[1]!BasilRadata10[[#This Row],[1A. Bydelsnummer:]]</f>
        <v>0</v>
      </c>
      <c r="E273" s="196">
        <f>[1]!BasilRadata10[[#This Row],[1A. Bydelsnavn:]]</f>
        <v>0</v>
      </c>
      <c r="F273" s="196">
        <f>[1]!BasilRadata10[[#This Row],[1A. Fylkesnummer:]]</f>
        <v>0</v>
      </c>
      <c r="G273" s="196">
        <f>[1]!BasilRadata10[[#This Row],[1A. Fylkesnavn:]]</f>
        <v>0</v>
      </c>
      <c r="H273" s="197">
        <f>[1]!BasilRadata10[[#This Row],[1B. Barnehage:]]</f>
        <v>0</v>
      </c>
      <c r="I273" s="197">
        <f>[1]!BasilRadata10[[#This Row],[1B. Organisasjonsnummer:]]</f>
        <v>0</v>
      </c>
      <c r="J273" s="197">
        <f>[1]!BasilRadata10[[#This Row],[1C. Etablert drift(årstall):]]</f>
        <v>0</v>
      </c>
      <c r="K273" s="196">
        <f>[1]!BasilRadata10[[#This Row],[1D. Barnehagetype:]]</f>
        <v>0</v>
      </c>
      <c r="L273" s="197">
        <f>[1]!BasilRadata10[[#This Row],[2A. Barnehagens eier(Private eiere må fylle ut pkt.C):]]</f>
        <v>0</v>
      </c>
      <c r="M273" s="45">
        <f>[1]!BasilRadata10[[#This Row],[8E. Oppgi antall årsverk barnehagen har pensjonsforpliktelser for:]]</f>
        <v>0</v>
      </c>
      <c r="N273" s="11">
        <f>[1]!BasilRadata10[[#This Row],[HEQ
0-2]]</f>
        <v>0</v>
      </c>
      <c r="O273" s="11">
        <f>[1]!BasilRadata10[[#This Row],[HEQ
3-6]]</f>
        <v>0</v>
      </c>
    </row>
    <row r="274" spans="1:15" x14ac:dyDescent="0.25">
      <c r="A274" s="196">
        <f>[1]!BasilRadata10[[#This Row],[År]]</f>
        <v>0</v>
      </c>
      <c r="B274" s="197">
        <f>[1]!BasilRadata10[[#This Row],[1A. Kommunenr:]]</f>
        <v>0</v>
      </c>
      <c r="C274" s="196">
        <f>[1]!BasilRadata10[[#This Row],[1A. Kommune:]]</f>
        <v>0</v>
      </c>
      <c r="D274" s="196">
        <f>[1]!BasilRadata10[[#This Row],[1A. Bydelsnummer:]]</f>
        <v>0</v>
      </c>
      <c r="E274" s="196">
        <f>[1]!BasilRadata10[[#This Row],[1A. Bydelsnavn:]]</f>
        <v>0</v>
      </c>
      <c r="F274" s="196">
        <f>[1]!BasilRadata10[[#This Row],[1A. Fylkesnummer:]]</f>
        <v>0</v>
      </c>
      <c r="G274" s="196">
        <f>[1]!BasilRadata10[[#This Row],[1A. Fylkesnavn:]]</f>
        <v>0</v>
      </c>
      <c r="H274" s="197">
        <f>[1]!BasilRadata10[[#This Row],[1B. Barnehage:]]</f>
        <v>0</v>
      </c>
      <c r="I274" s="197">
        <f>[1]!BasilRadata10[[#This Row],[1B. Organisasjonsnummer:]]</f>
        <v>0</v>
      </c>
      <c r="J274" s="197">
        <f>[1]!BasilRadata10[[#This Row],[1C. Etablert drift(årstall):]]</f>
        <v>0</v>
      </c>
      <c r="K274" s="196">
        <f>[1]!BasilRadata10[[#This Row],[1D. Barnehagetype:]]</f>
        <v>0</v>
      </c>
      <c r="L274" s="197">
        <f>[1]!BasilRadata10[[#This Row],[2A. Barnehagens eier(Private eiere må fylle ut pkt.C):]]</f>
        <v>0</v>
      </c>
      <c r="M274" s="45">
        <f>[1]!BasilRadata10[[#This Row],[8E. Oppgi antall årsverk barnehagen har pensjonsforpliktelser for:]]</f>
        <v>0</v>
      </c>
      <c r="N274" s="11">
        <f>[1]!BasilRadata10[[#This Row],[HEQ
0-2]]</f>
        <v>0</v>
      </c>
      <c r="O274" s="11">
        <f>[1]!BasilRadata10[[#This Row],[HEQ
3-6]]</f>
        <v>0</v>
      </c>
    </row>
    <row r="275" spans="1:15" x14ac:dyDescent="0.25">
      <c r="A275" s="196">
        <f>[1]!BasilRadata10[[#This Row],[År]]</f>
        <v>0</v>
      </c>
      <c r="B275" s="197">
        <f>[1]!BasilRadata10[[#This Row],[1A. Kommunenr:]]</f>
        <v>0</v>
      </c>
      <c r="C275" s="196">
        <f>[1]!BasilRadata10[[#This Row],[1A. Kommune:]]</f>
        <v>0</v>
      </c>
      <c r="D275" s="196">
        <f>[1]!BasilRadata10[[#This Row],[1A. Bydelsnummer:]]</f>
        <v>0</v>
      </c>
      <c r="E275" s="196">
        <f>[1]!BasilRadata10[[#This Row],[1A. Bydelsnavn:]]</f>
        <v>0</v>
      </c>
      <c r="F275" s="196">
        <f>[1]!BasilRadata10[[#This Row],[1A. Fylkesnummer:]]</f>
        <v>0</v>
      </c>
      <c r="G275" s="196">
        <f>[1]!BasilRadata10[[#This Row],[1A. Fylkesnavn:]]</f>
        <v>0</v>
      </c>
      <c r="H275" s="197">
        <f>[1]!BasilRadata10[[#This Row],[1B. Barnehage:]]</f>
        <v>0</v>
      </c>
      <c r="I275" s="197">
        <f>[1]!BasilRadata10[[#This Row],[1B. Organisasjonsnummer:]]</f>
        <v>0</v>
      </c>
      <c r="J275" s="197">
        <f>[1]!BasilRadata10[[#This Row],[1C. Etablert drift(årstall):]]</f>
        <v>0</v>
      </c>
      <c r="K275" s="196">
        <f>[1]!BasilRadata10[[#This Row],[1D. Barnehagetype:]]</f>
        <v>0</v>
      </c>
      <c r="L275" s="197">
        <f>[1]!BasilRadata10[[#This Row],[2A. Barnehagens eier(Private eiere må fylle ut pkt.C):]]</f>
        <v>0</v>
      </c>
      <c r="M275" s="45">
        <f>[1]!BasilRadata10[[#This Row],[8E. Oppgi antall årsverk barnehagen har pensjonsforpliktelser for:]]</f>
        <v>0</v>
      </c>
      <c r="N275" s="11">
        <f>[1]!BasilRadata10[[#This Row],[HEQ
0-2]]</f>
        <v>0</v>
      </c>
      <c r="O275" s="11">
        <f>[1]!BasilRadata10[[#This Row],[HEQ
3-6]]</f>
        <v>0</v>
      </c>
    </row>
    <row r="276" spans="1:15" x14ac:dyDescent="0.25">
      <c r="A276" s="196">
        <f>[1]!BasilRadata10[[#This Row],[År]]</f>
        <v>0</v>
      </c>
      <c r="B276" s="197">
        <f>[1]!BasilRadata10[[#This Row],[1A. Kommunenr:]]</f>
        <v>0</v>
      </c>
      <c r="C276" s="196">
        <f>[1]!BasilRadata10[[#This Row],[1A. Kommune:]]</f>
        <v>0</v>
      </c>
      <c r="D276" s="196">
        <f>[1]!BasilRadata10[[#This Row],[1A. Bydelsnummer:]]</f>
        <v>0</v>
      </c>
      <c r="E276" s="196">
        <f>[1]!BasilRadata10[[#This Row],[1A. Bydelsnavn:]]</f>
        <v>0</v>
      </c>
      <c r="F276" s="196">
        <f>[1]!BasilRadata10[[#This Row],[1A. Fylkesnummer:]]</f>
        <v>0</v>
      </c>
      <c r="G276" s="196">
        <f>[1]!BasilRadata10[[#This Row],[1A. Fylkesnavn:]]</f>
        <v>0</v>
      </c>
      <c r="H276" s="197">
        <f>[1]!BasilRadata10[[#This Row],[1B. Barnehage:]]</f>
        <v>0</v>
      </c>
      <c r="I276" s="197">
        <f>[1]!BasilRadata10[[#This Row],[1B. Organisasjonsnummer:]]</f>
        <v>0</v>
      </c>
      <c r="J276" s="197">
        <f>[1]!BasilRadata10[[#This Row],[1C. Etablert drift(årstall):]]</f>
        <v>0</v>
      </c>
      <c r="K276" s="196">
        <f>[1]!BasilRadata10[[#This Row],[1D. Barnehagetype:]]</f>
        <v>0</v>
      </c>
      <c r="L276" s="197">
        <f>[1]!BasilRadata10[[#This Row],[2A. Barnehagens eier(Private eiere må fylle ut pkt.C):]]</f>
        <v>0</v>
      </c>
      <c r="M276" s="45">
        <f>[1]!BasilRadata10[[#This Row],[8E. Oppgi antall årsverk barnehagen har pensjonsforpliktelser for:]]</f>
        <v>0</v>
      </c>
      <c r="N276" s="11">
        <f>[1]!BasilRadata10[[#This Row],[HEQ
0-2]]</f>
        <v>0</v>
      </c>
      <c r="O276" s="11">
        <f>[1]!BasilRadata10[[#This Row],[HEQ
3-6]]</f>
        <v>0</v>
      </c>
    </row>
    <row r="277" spans="1:15" x14ac:dyDescent="0.25">
      <c r="A277" s="196">
        <f>[1]!BasilRadata10[[#This Row],[År]]</f>
        <v>0</v>
      </c>
      <c r="B277" s="197">
        <f>[1]!BasilRadata10[[#This Row],[1A. Kommunenr:]]</f>
        <v>0</v>
      </c>
      <c r="C277" s="196">
        <f>[1]!BasilRadata10[[#This Row],[1A. Kommune:]]</f>
        <v>0</v>
      </c>
      <c r="D277" s="196">
        <f>[1]!BasilRadata10[[#This Row],[1A. Bydelsnummer:]]</f>
        <v>0</v>
      </c>
      <c r="E277" s="196">
        <f>[1]!BasilRadata10[[#This Row],[1A. Bydelsnavn:]]</f>
        <v>0</v>
      </c>
      <c r="F277" s="196">
        <f>[1]!BasilRadata10[[#This Row],[1A. Fylkesnummer:]]</f>
        <v>0</v>
      </c>
      <c r="G277" s="196">
        <f>[1]!BasilRadata10[[#This Row],[1A. Fylkesnavn:]]</f>
        <v>0</v>
      </c>
      <c r="H277" s="197">
        <f>[1]!BasilRadata10[[#This Row],[1B. Barnehage:]]</f>
        <v>0</v>
      </c>
      <c r="I277" s="197">
        <f>[1]!BasilRadata10[[#This Row],[1B. Organisasjonsnummer:]]</f>
        <v>0</v>
      </c>
      <c r="J277" s="197">
        <f>[1]!BasilRadata10[[#This Row],[1C. Etablert drift(årstall):]]</f>
        <v>0</v>
      </c>
      <c r="K277" s="196">
        <f>[1]!BasilRadata10[[#This Row],[1D. Barnehagetype:]]</f>
        <v>0</v>
      </c>
      <c r="L277" s="197">
        <f>[1]!BasilRadata10[[#This Row],[2A. Barnehagens eier(Private eiere må fylle ut pkt.C):]]</f>
        <v>0</v>
      </c>
      <c r="M277" s="45">
        <f>[1]!BasilRadata10[[#This Row],[8E. Oppgi antall årsverk barnehagen har pensjonsforpliktelser for:]]</f>
        <v>0</v>
      </c>
      <c r="N277" s="11">
        <f>[1]!BasilRadata10[[#This Row],[HEQ
0-2]]</f>
        <v>0</v>
      </c>
      <c r="O277" s="11">
        <f>[1]!BasilRadata10[[#This Row],[HEQ
3-6]]</f>
        <v>0</v>
      </c>
    </row>
    <row r="278" spans="1:15" x14ac:dyDescent="0.25">
      <c r="A278" s="196">
        <f>[1]!BasilRadata10[[#This Row],[År]]</f>
        <v>0</v>
      </c>
      <c r="B278" s="197">
        <f>[1]!BasilRadata10[[#This Row],[1A. Kommunenr:]]</f>
        <v>0</v>
      </c>
      <c r="C278" s="196">
        <f>[1]!BasilRadata10[[#This Row],[1A. Kommune:]]</f>
        <v>0</v>
      </c>
      <c r="D278" s="196">
        <f>[1]!BasilRadata10[[#This Row],[1A. Bydelsnummer:]]</f>
        <v>0</v>
      </c>
      <c r="E278" s="196">
        <f>[1]!BasilRadata10[[#This Row],[1A. Bydelsnavn:]]</f>
        <v>0</v>
      </c>
      <c r="F278" s="196">
        <f>[1]!BasilRadata10[[#This Row],[1A. Fylkesnummer:]]</f>
        <v>0</v>
      </c>
      <c r="G278" s="196">
        <f>[1]!BasilRadata10[[#This Row],[1A. Fylkesnavn:]]</f>
        <v>0</v>
      </c>
      <c r="H278" s="197">
        <f>[1]!BasilRadata10[[#This Row],[1B. Barnehage:]]</f>
        <v>0</v>
      </c>
      <c r="I278" s="197">
        <f>[1]!BasilRadata10[[#This Row],[1B. Organisasjonsnummer:]]</f>
        <v>0</v>
      </c>
      <c r="J278" s="197">
        <f>[1]!BasilRadata10[[#This Row],[1C. Etablert drift(årstall):]]</f>
        <v>0</v>
      </c>
      <c r="K278" s="196">
        <f>[1]!BasilRadata10[[#This Row],[1D. Barnehagetype:]]</f>
        <v>0</v>
      </c>
      <c r="L278" s="197">
        <f>[1]!BasilRadata10[[#This Row],[2A. Barnehagens eier(Private eiere må fylle ut pkt.C):]]</f>
        <v>0</v>
      </c>
      <c r="M278" s="45">
        <f>[1]!BasilRadata10[[#This Row],[8E. Oppgi antall årsverk barnehagen har pensjonsforpliktelser for:]]</f>
        <v>0</v>
      </c>
      <c r="N278" s="11">
        <f>[1]!BasilRadata10[[#This Row],[HEQ
0-2]]</f>
        <v>0</v>
      </c>
      <c r="O278" s="11">
        <f>[1]!BasilRadata10[[#This Row],[HEQ
3-6]]</f>
        <v>0</v>
      </c>
    </row>
    <row r="279" spans="1:15" x14ac:dyDescent="0.25">
      <c r="A279" s="196">
        <f>[1]!BasilRadata10[[#This Row],[År]]</f>
        <v>0</v>
      </c>
      <c r="B279" s="197">
        <f>[1]!BasilRadata10[[#This Row],[1A. Kommunenr:]]</f>
        <v>0</v>
      </c>
      <c r="C279" s="196">
        <f>[1]!BasilRadata10[[#This Row],[1A. Kommune:]]</f>
        <v>0</v>
      </c>
      <c r="D279" s="196">
        <f>[1]!BasilRadata10[[#This Row],[1A. Bydelsnummer:]]</f>
        <v>0</v>
      </c>
      <c r="E279" s="196">
        <f>[1]!BasilRadata10[[#This Row],[1A. Bydelsnavn:]]</f>
        <v>0</v>
      </c>
      <c r="F279" s="196">
        <f>[1]!BasilRadata10[[#This Row],[1A. Fylkesnummer:]]</f>
        <v>0</v>
      </c>
      <c r="G279" s="196">
        <f>[1]!BasilRadata10[[#This Row],[1A. Fylkesnavn:]]</f>
        <v>0</v>
      </c>
      <c r="H279" s="197">
        <f>[1]!BasilRadata10[[#This Row],[1B. Barnehage:]]</f>
        <v>0</v>
      </c>
      <c r="I279" s="197">
        <f>[1]!BasilRadata10[[#This Row],[1B. Organisasjonsnummer:]]</f>
        <v>0</v>
      </c>
      <c r="J279" s="197">
        <f>[1]!BasilRadata10[[#This Row],[1C. Etablert drift(årstall):]]</f>
        <v>0</v>
      </c>
      <c r="K279" s="196">
        <f>[1]!BasilRadata10[[#This Row],[1D. Barnehagetype:]]</f>
        <v>0</v>
      </c>
      <c r="L279" s="197">
        <f>[1]!BasilRadata10[[#This Row],[2A. Barnehagens eier(Private eiere må fylle ut pkt.C):]]</f>
        <v>0</v>
      </c>
      <c r="M279" s="45">
        <f>[1]!BasilRadata10[[#This Row],[8E. Oppgi antall årsverk barnehagen har pensjonsforpliktelser for:]]</f>
        <v>0</v>
      </c>
      <c r="N279" s="11">
        <f>[1]!BasilRadata10[[#This Row],[HEQ
0-2]]</f>
        <v>0</v>
      </c>
      <c r="O279" s="11">
        <f>[1]!BasilRadata10[[#This Row],[HEQ
3-6]]</f>
        <v>0</v>
      </c>
    </row>
    <row r="280" spans="1:15" x14ac:dyDescent="0.25">
      <c r="A280" s="196">
        <f>[1]!BasilRadata10[[#This Row],[År]]</f>
        <v>0</v>
      </c>
      <c r="B280" s="197">
        <f>[1]!BasilRadata10[[#This Row],[1A. Kommunenr:]]</f>
        <v>0</v>
      </c>
      <c r="C280" s="196">
        <f>[1]!BasilRadata10[[#This Row],[1A. Kommune:]]</f>
        <v>0</v>
      </c>
      <c r="D280" s="196">
        <f>[1]!BasilRadata10[[#This Row],[1A. Bydelsnummer:]]</f>
        <v>0</v>
      </c>
      <c r="E280" s="196">
        <f>[1]!BasilRadata10[[#This Row],[1A. Bydelsnavn:]]</f>
        <v>0</v>
      </c>
      <c r="F280" s="196">
        <f>[1]!BasilRadata10[[#This Row],[1A. Fylkesnummer:]]</f>
        <v>0</v>
      </c>
      <c r="G280" s="196">
        <f>[1]!BasilRadata10[[#This Row],[1A. Fylkesnavn:]]</f>
        <v>0</v>
      </c>
      <c r="H280" s="197">
        <f>[1]!BasilRadata10[[#This Row],[1B. Barnehage:]]</f>
        <v>0</v>
      </c>
      <c r="I280" s="197">
        <f>[1]!BasilRadata10[[#This Row],[1B. Organisasjonsnummer:]]</f>
        <v>0</v>
      </c>
      <c r="J280" s="197">
        <f>[1]!BasilRadata10[[#This Row],[1C. Etablert drift(årstall):]]</f>
        <v>0</v>
      </c>
      <c r="K280" s="196">
        <f>[1]!BasilRadata10[[#This Row],[1D. Barnehagetype:]]</f>
        <v>0</v>
      </c>
      <c r="L280" s="197">
        <f>[1]!BasilRadata10[[#This Row],[2A. Barnehagens eier(Private eiere må fylle ut pkt.C):]]</f>
        <v>0</v>
      </c>
      <c r="M280" s="45">
        <f>[1]!BasilRadata10[[#This Row],[8E. Oppgi antall årsverk barnehagen har pensjonsforpliktelser for:]]</f>
        <v>0</v>
      </c>
      <c r="N280" s="11">
        <f>[1]!BasilRadata10[[#This Row],[HEQ
0-2]]</f>
        <v>0</v>
      </c>
      <c r="O280" s="11">
        <f>[1]!BasilRadata10[[#This Row],[HEQ
3-6]]</f>
        <v>0</v>
      </c>
    </row>
    <row r="281" spans="1:15" x14ac:dyDescent="0.25">
      <c r="A281" s="196">
        <f>[1]!BasilRadata10[[#This Row],[År]]</f>
        <v>0</v>
      </c>
      <c r="B281" s="197">
        <f>[1]!BasilRadata10[[#This Row],[1A. Kommunenr:]]</f>
        <v>0</v>
      </c>
      <c r="C281" s="196">
        <f>[1]!BasilRadata10[[#This Row],[1A. Kommune:]]</f>
        <v>0</v>
      </c>
      <c r="D281" s="196">
        <f>[1]!BasilRadata10[[#This Row],[1A. Bydelsnummer:]]</f>
        <v>0</v>
      </c>
      <c r="E281" s="196">
        <f>[1]!BasilRadata10[[#This Row],[1A. Bydelsnavn:]]</f>
        <v>0</v>
      </c>
      <c r="F281" s="196">
        <f>[1]!BasilRadata10[[#This Row],[1A. Fylkesnummer:]]</f>
        <v>0</v>
      </c>
      <c r="G281" s="196">
        <f>[1]!BasilRadata10[[#This Row],[1A. Fylkesnavn:]]</f>
        <v>0</v>
      </c>
      <c r="H281" s="197">
        <f>[1]!BasilRadata10[[#This Row],[1B. Barnehage:]]</f>
        <v>0</v>
      </c>
      <c r="I281" s="197">
        <f>[1]!BasilRadata10[[#This Row],[1B. Organisasjonsnummer:]]</f>
        <v>0</v>
      </c>
      <c r="J281" s="197">
        <f>[1]!BasilRadata10[[#This Row],[1C. Etablert drift(årstall):]]</f>
        <v>0</v>
      </c>
      <c r="K281" s="196">
        <f>[1]!BasilRadata10[[#This Row],[1D. Barnehagetype:]]</f>
        <v>0</v>
      </c>
      <c r="L281" s="197">
        <f>[1]!BasilRadata10[[#This Row],[2A. Barnehagens eier(Private eiere må fylle ut pkt.C):]]</f>
        <v>0</v>
      </c>
      <c r="M281" s="45">
        <f>[1]!BasilRadata10[[#This Row],[8E. Oppgi antall årsverk barnehagen har pensjonsforpliktelser for:]]</f>
        <v>0</v>
      </c>
      <c r="N281" s="11">
        <f>[1]!BasilRadata10[[#This Row],[HEQ
0-2]]</f>
        <v>0</v>
      </c>
      <c r="O281" s="11">
        <f>[1]!BasilRadata10[[#This Row],[HEQ
3-6]]</f>
        <v>0</v>
      </c>
    </row>
    <row r="282" spans="1:15" x14ac:dyDescent="0.25">
      <c r="A282" s="196">
        <f>[1]!BasilRadata10[[#This Row],[År]]</f>
        <v>0</v>
      </c>
      <c r="B282" s="197">
        <f>[1]!BasilRadata10[[#This Row],[1A. Kommunenr:]]</f>
        <v>0</v>
      </c>
      <c r="C282" s="196">
        <f>[1]!BasilRadata10[[#This Row],[1A. Kommune:]]</f>
        <v>0</v>
      </c>
      <c r="D282" s="196">
        <f>[1]!BasilRadata10[[#This Row],[1A. Bydelsnummer:]]</f>
        <v>0</v>
      </c>
      <c r="E282" s="196">
        <f>[1]!BasilRadata10[[#This Row],[1A. Bydelsnavn:]]</f>
        <v>0</v>
      </c>
      <c r="F282" s="196">
        <f>[1]!BasilRadata10[[#This Row],[1A. Fylkesnummer:]]</f>
        <v>0</v>
      </c>
      <c r="G282" s="196">
        <f>[1]!BasilRadata10[[#This Row],[1A. Fylkesnavn:]]</f>
        <v>0</v>
      </c>
      <c r="H282" s="197">
        <f>[1]!BasilRadata10[[#This Row],[1B. Barnehage:]]</f>
        <v>0</v>
      </c>
      <c r="I282" s="197">
        <f>[1]!BasilRadata10[[#This Row],[1B. Organisasjonsnummer:]]</f>
        <v>0</v>
      </c>
      <c r="J282" s="197">
        <f>[1]!BasilRadata10[[#This Row],[1C. Etablert drift(årstall):]]</f>
        <v>0</v>
      </c>
      <c r="K282" s="196">
        <f>[1]!BasilRadata10[[#This Row],[1D. Barnehagetype:]]</f>
        <v>0</v>
      </c>
      <c r="L282" s="197">
        <f>[1]!BasilRadata10[[#This Row],[2A. Barnehagens eier(Private eiere må fylle ut pkt.C):]]</f>
        <v>0</v>
      </c>
      <c r="M282" s="45">
        <f>[1]!BasilRadata10[[#This Row],[8E. Oppgi antall årsverk barnehagen har pensjonsforpliktelser for:]]</f>
        <v>0</v>
      </c>
      <c r="N282" s="11">
        <f>[1]!BasilRadata10[[#This Row],[HEQ
0-2]]</f>
        <v>0</v>
      </c>
      <c r="O282" s="11">
        <f>[1]!BasilRadata10[[#This Row],[HEQ
3-6]]</f>
        <v>0</v>
      </c>
    </row>
    <row r="283" spans="1:15" x14ac:dyDescent="0.25">
      <c r="A283" s="196">
        <f>[1]!BasilRadata10[[#This Row],[År]]</f>
        <v>0</v>
      </c>
      <c r="B283" s="197">
        <f>[1]!BasilRadata10[[#This Row],[1A. Kommunenr:]]</f>
        <v>0</v>
      </c>
      <c r="C283" s="196">
        <f>[1]!BasilRadata10[[#This Row],[1A. Kommune:]]</f>
        <v>0</v>
      </c>
      <c r="D283" s="196">
        <f>[1]!BasilRadata10[[#This Row],[1A. Bydelsnummer:]]</f>
        <v>0</v>
      </c>
      <c r="E283" s="196">
        <f>[1]!BasilRadata10[[#This Row],[1A. Bydelsnavn:]]</f>
        <v>0</v>
      </c>
      <c r="F283" s="196">
        <f>[1]!BasilRadata10[[#This Row],[1A. Fylkesnummer:]]</f>
        <v>0</v>
      </c>
      <c r="G283" s="196">
        <f>[1]!BasilRadata10[[#This Row],[1A. Fylkesnavn:]]</f>
        <v>0</v>
      </c>
      <c r="H283" s="197">
        <f>[1]!BasilRadata10[[#This Row],[1B. Barnehage:]]</f>
        <v>0</v>
      </c>
      <c r="I283" s="197">
        <f>[1]!BasilRadata10[[#This Row],[1B. Organisasjonsnummer:]]</f>
        <v>0</v>
      </c>
      <c r="J283" s="197">
        <f>[1]!BasilRadata10[[#This Row],[1C. Etablert drift(årstall):]]</f>
        <v>0</v>
      </c>
      <c r="K283" s="196">
        <f>[1]!BasilRadata10[[#This Row],[1D. Barnehagetype:]]</f>
        <v>0</v>
      </c>
      <c r="L283" s="197">
        <f>[1]!BasilRadata10[[#This Row],[2A. Barnehagens eier(Private eiere må fylle ut pkt.C):]]</f>
        <v>0</v>
      </c>
      <c r="M283" s="45">
        <f>[1]!BasilRadata10[[#This Row],[8E. Oppgi antall årsverk barnehagen har pensjonsforpliktelser for:]]</f>
        <v>0</v>
      </c>
      <c r="N283" s="11">
        <f>[1]!BasilRadata10[[#This Row],[HEQ
0-2]]</f>
        <v>0</v>
      </c>
      <c r="O283" s="11">
        <f>[1]!BasilRadata10[[#This Row],[HEQ
3-6]]</f>
        <v>0</v>
      </c>
    </row>
    <row r="284" spans="1:15" x14ac:dyDescent="0.25">
      <c r="A284" s="196">
        <f>[1]!BasilRadata10[[#This Row],[År]]</f>
        <v>0</v>
      </c>
      <c r="B284" s="197">
        <f>[1]!BasilRadata10[[#This Row],[1A. Kommunenr:]]</f>
        <v>0</v>
      </c>
      <c r="C284" s="196">
        <f>[1]!BasilRadata10[[#This Row],[1A. Kommune:]]</f>
        <v>0</v>
      </c>
      <c r="D284" s="196">
        <f>[1]!BasilRadata10[[#This Row],[1A. Bydelsnummer:]]</f>
        <v>0</v>
      </c>
      <c r="E284" s="196">
        <f>[1]!BasilRadata10[[#This Row],[1A. Bydelsnavn:]]</f>
        <v>0</v>
      </c>
      <c r="F284" s="196">
        <f>[1]!BasilRadata10[[#This Row],[1A. Fylkesnummer:]]</f>
        <v>0</v>
      </c>
      <c r="G284" s="196">
        <f>[1]!BasilRadata10[[#This Row],[1A. Fylkesnavn:]]</f>
        <v>0</v>
      </c>
      <c r="H284" s="197">
        <f>[1]!BasilRadata10[[#This Row],[1B. Barnehage:]]</f>
        <v>0</v>
      </c>
      <c r="I284" s="197">
        <f>[1]!BasilRadata10[[#This Row],[1B. Organisasjonsnummer:]]</f>
        <v>0</v>
      </c>
      <c r="J284" s="197">
        <f>[1]!BasilRadata10[[#This Row],[1C. Etablert drift(årstall):]]</f>
        <v>0</v>
      </c>
      <c r="K284" s="196">
        <f>[1]!BasilRadata10[[#This Row],[1D. Barnehagetype:]]</f>
        <v>0</v>
      </c>
      <c r="L284" s="197">
        <f>[1]!BasilRadata10[[#This Row],[2A. Barnehagens eier(Private eiere må fylle ut pkt.C):]]</f>
        <v>0</v>
      </c>
      <c r="M284" s="45">
        <f>[1]!BasilRadata10[[#This Row],[8E. Oppgi antall årsverk barnehagen har pensjonsforpliktelser for:]]</f>
        <v>0</v>
      </c>
      <c r="N284" s="11">
        <f>[1]!BasilRadata10[[#This Row],[HEQ
0-2]]</f>
        <v>0</v>
      </c>
      <c r="O284" s="11">
        <f>[1]!BasilRadata10[[#This Row],[HEQ
3-6]]</f>
        <v>0</v>
      </c>
    </row>
    <row r="285" spans="1:15" x14ac:dyDescent="0.25">
      <c r="A285" s="196">
        <f>[1]!BasilRadata10[[#This Row],[År]]</f>
        <v>0</v>
      </c>
      <c r="B285" s="197">
        <f>[1]!BasilRadata10[[#This Row],[1A. Kommunenr:]]</f>
        <v>0</v>
      </c>
      <c r="C285" s="196">
        <f>[1]!BasilRadata10[[#This Row],[1A. Kommune:]]</f>
        <v>0</v>
      </c>
      <c r="D285" s="196">
        <f>[1]!BasilRadata10[[#This Row],[1A. Bydelsnummer:]]</f>
        <v>0</v>
      </c>
      <c r="E285" s="196">
        <f>[1]!BasilRadata10[[#This Row],[1A. Bydelsnavn:]]</f>
        <v>0</v>
      </c>
      <c r="F285" s="196">
        <f>[1]!BasilRadata10[[#This Row],[1A. Fylkesnummer:]]</f>
        <v>0</v>
      </c>
      <c r="G285" s="196">
        <f>[1]!BasilRadata10[[#This Row],[1A. Fylkesnavn:]]</f>
        <v>0</v>
      </c>
      <c r="H285" s="197">
        <f>[1]!BasilRadata10[[#This Row],[1B. Barnehage:]]</f>
        <v>0</v>
      </c>
      <c r="I285" s="197">
        <f>[1]!BasilRadata10[[#This Row],[1B. Organisasjonsnummer:]]</f>
        <v>0</v>
      </c>
      <c r="J285" s="197">
        <f>[1]!BasilRadata10[[#This Row],[1C. Etablert drift(årstall):]]</f>
        <v>0</v>
      </c>
      <c r="K285" s="196">
        <f>[1]!BasilRadata10[[#This Row],[1D. Barnehagetype:]]</f>
        <v>0</v>
      </c>
      <c r="L285" s="197">
        <f>[1]!BasilRadata10[[#This Row],[2A. Barnehagens eier(Private eiere må fylle ut pkt.C):]]</f>
        <v>0</v>
      </c>
      <c r="M285" s="45">
        <f>[1]!BasilRadata10[[#This Row],[8E. Oppgi antall årsverk barnehagen har pensjonsforpliktelser for:]]</f>
        <v>0</v>
      </c>
      <c r="N285" s="11">
        <f>[1]!BasilRadata10[[#This Row],[HEQ
0-2]]</f>
        <v>0</v>
      </c>
      <c r="O285" s="11">
        <f>[1]!BasilRadata10[[#This Row],[HEQ
3-6]]</f>
        <v>0</v>
      </c>
    </row>
    <row r="286" spans="1:15" x14ac:dyDescent="0.25">
      <c r="A286" s="196">
        <f>[1]!BasilRadata10[[#This Row],[År]]</f>
        <v>0</v>
      </c>
      <c r="B286" s="197">
        <f>[1]!BasilRadata10[[#This Row],[1A. Kommunenr:]]</f>
        <v>0</v>
      </c>
      <c r="C286" s="196">
        <f>[1]!BasilRadata10[[#This Row],[1A. Kommune:]]</f>
        <v>0</v>
      </c>
      <c r="D286" s="196">
        <f>[1]!BasilRadata10[[#This Row],[1A. Bydelsnummer:]]</f>
        <v>0</v>
      </c>
      <c r="E286" s="196">
        <f>[1]!BasilRadata10[[#This Row],[1A. Bydelsnavn:]]</f>
        <v>0</v>
      </c>
      <c r="F286" s="196">
        <f>[1]!BasilRadata10[[#This Row],[1A. Fylkesnummer:]]</f>
        <v>0</v>
      </c>
      <c r="G286" s="196">
        <f>[1]!BasilRadata10[[#This Row],[1A. Fylkesnavn:]]</f>
        <v>0</v>
      </c>
      <c r="H286" s="197">
        <f>[1]!BasilRadata10[[#This Row],[1B. Barnehage:]]</f>
        <v>0</v>
      </c>
      <c r="I286" s="197">
        <f>[1]!BasilRadata10[[#This Row],[1B. Organisasjonsnummer:]]</f>
        <v>0</v>
      </c>
      <c r="J286" s="197">
        <f>[1]!BasilRadata10[[#This Row],[1C. Etablert drift(årstall):]]</f>
        <v>0</v>
      </c>
      <c r="K286" s="196">
        <f>[1]!BasilRadata10[[#This Row],[1D. Barnehagetype:]]</f>
        <v>0</v>
      </c>
      <c r="L286" s="197">
        <f>[1]!BasilRadata10[[#This Row],[2A. Barnehagens eier(Private eiere må fylle ut pkt.C):]]</f>
        <v>0</v>
      </c>
      <c r="M286" s="45">
        <f>[1]!BasilRadata10[[#This Row],[8E. Oppgi antall årsverk barnehagen har pensjonsforpliktelser for:]]</f>
        <v>0</v>
      </c>
      <c r="N286" s="11">
        <f>[1]!BasilRadata10[[#This Row],[HEQ
0-2]]</f>
        <v>0</v>
      </c>
      <c r="O286" s="11">
        <f>[1]!BasilRadata10[[#This Row],[HEQ
3-6]]</f>
        <v>0</v>
      </c>
    </row>
    <row r="287" spans="1:15" x14ac:dyDescent="0.25">
      <c r="A287" s="196">
        <f>[1]!BasilRadata10[[#This Row],[År]]</f>
        <v>0</v>
      </c>
      <c r="B287" s="197">
        <f>[1]!BasilRadata10[[#This Row],[1A. Kommunenr:]]</f>
        <v>0</v>
      </c>
      <c r="C287" s="196">
        <f>[1]!BasilRadata10[[#This Row],[1A. Kommune:]]</f>
        <v>0</v>
      </c>
      <c r="D287" s="196">
        <f>[1]!BasilRadata10[[#This Row],[1A. Bydelsnummer:]]</f>
        <v>0</v>
      </c>
      <c r="E287" s="196">
        <f>[1]!BasilRadata10[[#This Row],[1A. Bydelsnavn:]]</f>
        <v>0</v>
      </c>
      <c r="F287" s="196">
        <f>[1]!BasilRadata10[[#This Row],[1A. Fylkesnummer:]]</f>
        <v>0</v>
      </c>
      <c r="G287" s="196">
        <f>[1]!BasilRadata10[[#This Row],[1A. Fylkesnavn:]]</f>
        <v>0</v>
      </c>
      <c r="H287" s="197">
        <f>[1]!BasilRadata10[[#This Row],[1B. Barnehage:]]</f>
        <v>0</v>
      </c>
      <c r="I287" s="197">
        <f>[1]!BasilRadata10[[#This Row],[1B. Organisasjonsnummer:]]</f>
        <v>0</v>
      </c>
      <c r="J287" s="197">
        <f>[1]!BasilRadata10[[#This Row],[1C. Etablert drift(årstall):]]</f>
        <v>0</v>
      </c>
      <c r="K287" s="196">
        <f>[1]!BasilRadata10[[#This Row],[1D. Barnehagetype:]]</f>
        <v>0</v>
      </c>
      <c r="L287" s="197">
        <f>[1]!BasilRadata10[[#This Row],[2A. Barnehagens eier(Private eiere må fylle ut pkt.C):]]</f>
        <v>0</v>
      </c>
      <c r="M287" s="45">
        <f>[1]!BasilRadata10[[#This Row],[8E. Oppgi antall årsverk barnehagen har pensjonsforpliktelser for:]]</f>
        <v>0</v>
      </c>
      <c r="N287" s="11">
        <f>[1]!BasilRadata10[[#This Row],[HEQ
0-2]]</f>
        <v>0</v>
      </c>
      <c r="O287" s="11">
        <f>[1]!BasilRadata10[[#This Row],[HEQ
3-6]]</f>
        <v>0</v>
      </c>
    </row>
    <row r="288" spans="1:15" x14ac:dyDescent="0.25">
      <c r="A288" s="196">
        <f>[1]!BasilRadata10[[#This Row],[År]]</f>
        <v>0</v>
      </c>
      <c r="B288" s="197">
        <f>[1]!BasilRadata10[[#This Row],[1A. Kommunenr:]]</f>
        <v>0</v>
      </c>
      <c r="C288" s="196">
        <f>[1]!BasilRadata10[[#This Row],[1A. Kommune:]]</f>
        <v>0</v>
      </c>
      <c r="D288" s="196">
        <f>[1]!BasilRadata10[[#This Row],[1A. Bydelsnummer:]]</f>
        <v>0</v>
      </c>
      <c r="E288" s="196">
        <f>[1]!BasilRadata10[[#This Row],[1A. Bydelsnavn:]]</f>
        <v>0</v>
      </c>
      <c r="F288" s="196">
        <f>[1]!BasilRadata10[[#This Row],[1A. Fylkesnummer:]]</f>
        <v>0</v>
      </c>
      <c r="G288" s="196">
        <f>[1]!BasilRadata10[[#This Row],[1A. Fylkesnavn:]]</f>
        <v>0</v>
      </c>
      <c r="H288" s="197">
        <f>[1]!BasilRadata10[[#This Row],[1B. Barnehage:]]</f>
        <v>0</v>
      </c>
      <c r="I288" s="197">
        <f>[1]!BasilRadata10[[#This Row],[1B. Organisasjonsnummer:]]</f>
        <v>0</v>
      </c>
      <c r="J288" s="197">
        <f>[1]!BasilRadata10[[#This Row],[1C. Etablert drift(årstall):]]</f>
        <v>0</v>
      </c>
      <c r="K288" s="196">
        <f>[1]!BasilRadata10[[#This Row],[1D. Barnehagetype:]]</f>
        <v>0</v>
      </c>
      <c r="L288" s="197">
        <f>[1]!BasilRadata10[[#This Row],[2A. Barnehagens eier(Private eiere må fylle ut pkt.C):]]</f>
        <v>0</v>
      </c>
      <c r="M288" s="45">
        <f>[1]!BasilRadata10[[#This Row],[8E. Oppgi antall årsverk barnehagen har pensjonsforpliktelser for:]]</f>
        <v>0</v>
      </c>
      <c r="N288" s="11">
        <f>[1]!BasilRadata10[[#This Row],[HEQ
0-2]]</f>
        <v>0</v>
      </c>
      <c r="O288" s="11">
        <f>[1]!BasilRadata10[[#This Row],[HEQ
3-6]]</f>
        <v>0</v>
      </c>
    </row>
    <row r="289" spans="1:15" x14ac:dyDescent="0.25">
      <c r="A289" s="196">
        <f>[1]!BasilRadata10[[#This Row],[År]]</f>
        <v>0</v>
      </c>
      <c r="B289" s="197">
        <f>[1]!BasilRadata10[[#This Row],[1A. Kommunenr:]]</f>
        <v>0</v>
      </c>
      <c r="C289" s="196">
        <f>[1]!BasilRadata10[[#This Row],[1A. Kommune:]]</f>
        <v>0</v>
      </c>
      <c r="D289" s="196">
        <f>[1]!BasilRadata10[[#This Row],[1A. Bydelsnummer:]]</f>
        <v>0</v>
      </c>
      <c r="E289" s="196">
        <f>[1]!BasilRadata10[[#This Row],[1A. Bydelsnavn:]]</f>
        <v>0</v>
      </c>
      <c r="F289" s="196">
        <f>[1]!BasilRadata10[[#This Row],[1A. Fylkesnummer:]]</f>
        <v>0</v>
      </c>
      <c r="G289" s="196">
        <f>[1]!BasilRadata10[[#This Row],[1A. Fylkesnavn:]]</f>
        <v>0</v>
      </c>
      <c r="H289" s="197">
        <f>[1]!BasilRadata10[[#This Row],[1B. Barnehage:]]</f>
        <v>0</v>
      </c>
      <c r="I289" s="197">
        <f>[1]!BasilRadata10[[#This Row],[1B. Organisasjonsnummer:]]</f>
        <v>0</v>
      </c>
      <c r="J289" s="197">
        <f>[1]!BasilRadata10[[#This Row],[1C. Etablert drift(årstall):]]</f>
        <v>0</v>
      </c>
      <c r="K289" s="196">
        <f>[1]!BasilRadata10[[#This Row],[1D. Barnehagetype:]]</f>
        <v>0</v>
      </c>
      <c r="L289" s="197">
        <f>[1]!BasilRadata10[[#This Row],[2A. Barnehagens eier(Private eiere må fylle ut pkt.C):]]</f>
        <v>0</v>
      </c>
      <c r="M289" s="45">
        <f>[1]!BasilRadata10[[#This Row],[8E. Oppgi antall årsverk barnehagen har pensjonsforpliktelser for:]]</f>
        <v>0</v>
      </c>
      <c r="N289" s="11">
        <f>[1]!BasilRadata10[[#This Row],[HEQ
0-2]]</f>
        <v>0</v>
      </c>
      <c r="O289" s="11">
        <f>[1]!BasilRadata10[[#This Row],[HEQ
3-6]]</f>
        <v>0</v>
      </c>
    </row>
    <row r="290" spans="1:15" x14ac:dyDescent="0.25">
      <c r="A290" s="196">
        <f>[1]!BasilRadata10[[#This Row],[År]]</f>
        <v>0</v>
      </c>
      <c r="B290" s="197">
        <f>[1]!BasilRadata10[[#This Row],[1A. Kommunenr:]]</f>
        <v>0</v>
      </c>
      <c r="C290" s="196">
        <f>[1]!BasilRadata10[[#This Row],[1A. Kommune:]]</f>
        <v>0</v>
      </c>
      <c r="D290" s="196">
        <f>[1]!BasilRadata10[[#This Row],[1A. Bydelsnummer:]]</f>
        <v>0</v>
      </c>
      <c r="E290" s="196">
        <f>[1]!BasilRadata10[[#This Row],[1A. Bydelsnavn:]]</f>
        <v>0</v>
      </c>
      <c r="F290" s="196">
        <f>[1]!BasilRadata10[[#This Row],[1A. Fylkesnummer:]]</f>
        <v>0</v>
      </c>
      <c r="G290" s="196">
        <f>[1]!BasilRadata10[[#This Row],[1A. Fylkesnavn:]]</f>
        <v>0</v>
      </c>
      <c r="H290" s="197">
        <f>[1]!BasilRadata10[[#This Row],[1B. Barnehage:]]</f>
        <v>0</v>
      </c>
      <c r="I290" s="197">
        <f>[1]!BasilRadata10[[#This Row],[1B. Organisasjonsnummer:]]</f>
        <v>0</v>
      </c>
      <c r="J290" s="197">
        <f>[1]!BasilRadata10[[#This Row],[1C. Etablert drift(årstall):]]</f>
        <v>0</v>
      </c>
      <c r="K290" s="196">
        <f>[1]!BasilRadata10[[#This Row],[1D. Barnehagetype:]]</f>
        <v>0</v>
      </c>
      <c r="L290" s="197">
        <f>[1]!BasilRadata10[[#This Row],[2A. Barnehagens eier(Private eiere må fylle ut pkt.C):]]</f>
        <v>0</v>
      </c>
      <c r="M290" s="45">
        <f>[1]!BasilRadata10[[#This Row],[8E. Oppgi antall årsverk barnehagen har pensjonsforpliktelser for:]]</f>
        <v>0</v>
      </c>
      <c r="N290" s="11">
        <f>[1]!BasilRadata10[[#This Row],[HEQ
0-2]]</f>
        <v>0</v>
      </c>
      <c r="O290" s="11">
        <f>[1]!BasilRadata10[[#This Row],[HEQ
3-6]]</f>
        <v>0</v>
      </c>
    </row>
    <row r="291" spans="1:15" x14ac:dyDescent="0.25">
      <c r="A291" s="196">
        <f>[1]!BasilRadata10[[#This Row],[År]]</f>
        <v>0</v>
      </c>
      <c r="B291" s="197">
        <f>[1]!BasilRadata10[[#This Row],[1A. Kommunenr:]]</f>
        <v>0</v>
      </c>
      <c r="C291" s="196">
        <f>[1]!BasilRadata10[[#This Row],[1A. Kommune:]]</f>
        <v>0</v>
      </c>
      <c r="D291" s="196">
        <f>[1]!BasilRadata10[[#This Row],[1A. Bydelsnummer:]]</f>
        <v>0</v>
      </c>
      <c r="E291" s="196">
        <f>[1]!BasilRadata10[[#This Row],[1A. Bydelsnavn:]]</f>
        <v>0</v>
      </c>
      <c r="F291" s="196">
        <f>[1]!BasilRadata10[[#This Row],[1A. Fylkesnummer:]]</f>
        <v>0</v>
      </c>
      <c r="G291" s="196">
        <f>[1]!BasilRadata10[[#This Row],[1A. Fylkesnavn:]]</f>
        <v>0</v>
      </c>
      <c r="H291" s="197">
        <f>[1]!BasilRadata10[[#This Row],[1B. Barnehage:]]</f>
        <v>0</v>
      </c>
      <c r="I291" s="197">
        <f>[1]!BasilRadata10[[#This Row],[1B. Organisasjonsnummer:]]</f>
        <v>0</v>
      </c>
      <c r="J291" s="197">
        <f>[1]!BasilRadata10[[#This Row],[1C. Etablert drift(årstall):]]</f>
        <v>0</v>
      </c>
      <c r="K291" s="196">
        <f>[1]!BasilRadata10[[#This Row],[1D. Barnehagetype:]]</f>
        <v>0</v>
      </c>
      <c r="L291" s="197">
        <f>[1]!BasilRadata10[[#This Row],[2A. Barnehagens eier(Private eiere må fylle ut pkt.C):]]</f>
        <v>0</v>
      </c>
      <c r="M291" s="45">
        <f>[1]!BasilRadata10[[#This Row],[8E. Oppgi antall årsverk barnehagen har pensjonsforpliktelser for:]]</f>
        <v>0</v>
      </c>
      <c r="N291" s="11">
        <f>[1]!BasilRadata10[[#This Row],[HEQ
0-2]]</f>
        <v>0</v>
      </c>
      <c r="O291" s="11">
        <f>[1]!BasilRadata10[[#This Row],[HEQ
3-6]]</f>
        <v>0</v>
      </c>
    </row>
    <row r="292" spans="1:15" x14ac:dyDescent="0.25">
      <c r="A292" s="196">
        <f>[1]!BasilRadata10[[#This Row],[År]]</f>
        <v>0</v>
      </c>
      <c r="B292" s="197">
        <f>[1]!BasilRadata10[[#This Row],[1A. Kommunenr:]]</f>
        <v>0</v>
      </c>
      <c r="C292" s="196">
        <f>[1]!BasilRadata10[[#This Row],[1A. Kommune:]]</f>
        <v>0</v>
      </c>
      <c r="D292" s="196">
        <f>[1]!BasilRadata10[[#This Row],[1A. Bydelsnummer:]]</f>
        <v>0</v>
      </c>
      <c r="E292" s="196">
        <f>[1]!BasilRadata10[[#This Row],[1A. Bydelsnavn:]]</f>
        <v>0</v>
      </c>
      <c r="F292" s="196">
        <f>[1]!BasilRadata10[[#This Row],[1A. Fylkesnummer:]]</f>
        <v>0</v>
      </c>
      <c r="G292" s="196">
        <f>[1]!BasilRadata10[[#This Row],[1A. Fylkesnavn:]]</f>
        <v>0</v>
      </c>
      <c r="H292" s="197">
        <f>[1]!BasilRadata10[[#This Row],[1B. Barnehage:]]</f>
        <v>0</v>
      </c>
      <c r="I292" s="197">
        <f>[1]!BasilRadata10[[#This Row],[1B. Organisasjonsnummer:]]</f>
        <v>0</v>
      </c>
      <c r="J292" s="197">
        <f>[1]!BasilRadata10[[#This Row],[1C. Etablert drift(årstall):]]</f>
        <v>0</v>
      </c>
      <c r="K292" s="196">
        <f>[1]!BasilRadata10[[#This Row],[1D. Barnehagetype:]]</f>
        <v>0</v>
      </c>
      <c r="L292" s="197">
        <f>[1]!BasilRadata10[[#This Row],[2A. Barnehagens eier(Private eiere må fylle ut pkt.C):]]</f>
        <v>0</v>
      </c>
      <c r="M292" s="45">
        <f>[1]!BasilRadata10[[#This Row],[8E. Oppgi antall årsverk barnehagen har pensjonsforpliktelser for:]]</f>
        <v>0</v>
      </c>
      <c r="N292" s="11">
        <f>[1]!BasilRadata10[[#This Row],[HEQ
0-2]]</f>
        <v>0</v>
      </c>
      <c r="O292" s="11">
        <f>[1]!BasilRadata10[[#This Row],[HEQ
3-6]]</f>
        <v>0</v>
      </c>
    </row>
    <row r="293" spans="1:15" x14ac:dyDescent="0.25">
      <c r="A293" s="196">
        <f>[1]!BasilRadata10[[#This Row],[År]]</f>
        <v>0</v>
      </c>
      <c r="B293" s="197">
        <f>[1]!BasilRadata10[[#This Row],[1A. Kommunenr:]]</f>
        <v>0</v>
      </c>
      <c r="C293" s="196">
        <f>[1]!BasilRadata10[[#This Row],[1A. Kommune:]]</f>
        <v>0</v>
      </c>
      <c r="D293" s="196">
        <f>[1]!BasilRadata10[[#This Row],[1A. Bydelsnummer:]]</f>
        <v>0</v>
      </c>
      <c r="E293" s="196">
        <f>[1]!BasilRadata10[[#This Row],[1A. Bydelsnavn:]]</f>
        <v>0</v>
      </c>
      <c r="F293" s="196">
        <f>[1]!BasilRadata10[[#This Row],[1A. Fylkesnummer:]]</f>
        <v>0</v>
      </c>
      <c r="G293" s="196">
        <f>[1]!BasilRadata10[[#This Row],[1A. Fylkesnavn:]]</f>
        <v>0</v>
      </c>
      <c r="H293" s="197">
        <f>[1]!BasilRadata10[[#This Row],[1B. Barnehage:]]</f>
        <v>0</v>
      </c>
      <c r="I293" s="197">
        <f>[1]!BasilRadata10[[#This Row],[1B. Organisasjonsnummer:]]</f>
        <v>0</v>
      </c>
      <c r="J293" s="197">
        <f>[1]!BasilRadata10[[#This Row],[1C. Etablert drift(årstall):]]</f>
        <v>0</v>
      </c>
      <c r="K293" s="196">
        <f>[1]!BasilRadata10[[#This Row],[1D. Barnehagetype:]]</f>
        <v>0</v>
      </c>
      <c r="L293" s="197">
        <f>[1]!BasilRadata10[[#This Row],[2A. Barnehagens eier(Private eiere må fylle ut pkt.C):]]</f>
        <v>0</v>
      </c>
      <c r="M293" s="45">
        <f>[1]!BasilRadata10[[#This Row],[8E. Oppgi antall årsverk barnehagen har pensjonsforpliktelser for:]]</f>
        <v>0</v>
      </c>
      <c r="N293" s="11">
        <f>[1]!BasilRadata10[[#This Row],[HEQ
0-2]]</f>
        <v>0</v>
      </c>
      <c r="O293" s="11">
        <f>[1]!BasilRadata10[[#This Row],[HEQ
3-6]]</f>
        <v>0</v>
      </c>
    </row>
    <row r="294" spans="1:15" x14ac:dyDescent="0.25">
      <c r="A294" s="196">
        <f>[1]!BasilRadata10[[#This Row],[År]]</f>
        <v>0</v>
      </c>
      <c r="B294" s="197">
        <f>[1]!BasilRadata10[[#This Row],[1A. Kommunenr:]]</f>
        <v>0</v>
      </c>
      <c r="C294" s="196">
        <f>[1]!BasilRadata10[[#This Row],[1A. Kommune:]]</f>
        <v>0</v>
      </c>
      <c r="D294" s="196">
        <f>[1]!BasilRadata10[[#This Row],[1A. Bydelsnummer:]]</f>
        <v>0</v>
      </c>
      <c r="E294" s="196">
        <f>[1]!BasilRadata10[[#This Row],[1A. Bydelsnavn:]]</f>
        <v>0</v>
      </c>
      <c r="F294" s="196">
        <f>[1]!BasilRadata10[[#This Row],[1A. Fylkesnummer:]]</f>
        <v>0</v>
      </c>
      <c r="G294" s="196">
        <f>[1]!BasilRadata10[[#This Row],[1A. Fylkesnavn:]]</f>
        <v>0</v>
      </c>
      <c r="H294" s="197">
        <f>[1]!BasilRadata10[[#This Row],[1B. Barnehage:]]</f>
        <v>0</v>
      </c>
      <c r="I294" s="197">
        <f>[1]!BasilRadata10[[#This Row],[1B. Organisasjonsnummer:]]</f>
        <v>0</v>
      </c>
      <c r="J294" s="197">
        <f>[1]!BasilRadata10[[#This Row],[1C. Etablert drift(årstall):]]</f>
        <v>0</v>
      </c>
      <c r="K294" s="196">
        <f>[1]!BasilRadata10[[#This Row],[1D. Barnehagetype:]]</f>
        <v>0</v>
      </c>
      <c r="L294" s="197">
        <f>[1]!BasilRadata10[[#This Row],[2A. Barnehagens eier(Private eiere må fylle ut pkt.C):]]</f>
        <v>0</v>
      </c>
      <c r="M294" s="45">
        <f>[1]!BasilRadata10[[#This Row],[8E. Oppgi antall årsverk barnehagen har pensjonsforpliktelser for:]]</f>
        <v>0</v>
      </c>
      <c r="N294" s="11">
        <f>[1]!BasilRadata10[[#This Row],[HEQ
0-2]]</f>
        <v>0</v>
      </c>
      <c r="O294" s="11">
        <f>[1]!BasilRadata10[[#This Row],[HEQ
3-6]]</f>
        <v>0</v>
      </c>
    </row>
    <row r="295" spans="1:15" x14ac:dyDescent="0.25">
      <c r="A295" s="196">
        <f>[1]!BasilRadata10[[#This Row],[År]]</f>
        <v>0</v>
      </c>
      <c r="B295" s="197">
        <f>[1]!BasilRadata10[[#This Row],[1A. Kommunenr:]]</f>
        <v>0</v>
      </c>
      <c r="C295" s="196">
        <f>[1]!BasilRadata10[[#This Row],[1A. Kommune:]]</f>
        <v>0</v>
      </c>
      <c r="D295" s="196">
        <f>[1]!BasilRadata10[[#This Row],[1A. Bydelsnummer:]]</f>
        <v>0</v>
      </c>
      <c r="E295" s="196">
        <f>[1]!BasilRadata10[[#This Row],[1A. Bydelsnavn:]]</f>
        <v>0</v>
      </c>
      <c r="F295" s="196">
        <f>[1]!BasilRadata10[[#This Row],[1A. Fylkesnummer:]]</f>
        <v>0</v>
      </c>
      <c r="G295" s="196">
        <f>[1]!BasilRadata10[[#This Row],[1A. Fylkesnavn:]]</f>
        <v>0</v>
      </c>
      <c r="H295" s="197">
        <f>[1]!BasilRadata10[[#This Row],[1B. Barnehage:]]</f>
        <v>0</v>
      </c>
      <c r="I295" s="197">
        <f>[1]!BasilRadata10[[#This Row],[1B. Organisasjonsnummer:]]</f>
        <v>0</v>
      </c>
      <c r="J295" s="197">
        <f>[1]!BasilRadata10[[#This Row],[1C. Etablert drift(årstall):]]</f>
        <v>0</v>
      </c>
      <c r="K295" s="196">
        <f>[1]!BasilRadata10[[#This Row],[1D. Barnehagetype:]]</f>
        <v>0</v>
      </c>
      <c r="L295" s="197">
        <f>[1]!BasilRadata10[[#This Row],[2A. Barnehagens eier(Private eiere må fylle ut pkt.C):]]</f>
        <v>0</v>
      </c>
      <c r="M295" s="45">
        <f>[1]!BasilRadata10[[#This Row],[8E. Oppgi antall årsverk barnehagen har pensjonsforpliktelser for:]]</f>
        <v>0</v>
      </c>
      <c r="N295" s="11">
        <f>[1]!BasilRadata10[[#This Row],[HEQ
0-2]]</f>
        <v>0</v>
      </c>
      <c r="O295" s="11">
        <f>[1]!BasilRadata10[[#This Row],[HEQ
3-6]]</f>
        <v>0</v>
      </c>
    </row>
    <row r="296" spans="1:15" x14ac:dyDescent="0.25">
      <c r="A296" s="196">
        <f>[1]!BasilRadata10[[#This Row],[År]]</f>
        <v>0</v>
      </c>
      <c r="B296" s="197">
        <f>[1]!BasilRadata10[[#This Row],[1A. Kommunenr:]]</f>
        <v>0</v>
      </c>
      <c r="C296" s="196">
        <f>[1]!BasilRadata10[[#This Row],[1A. Kommune:]]</f>
        <v>0</v>
      </c>
      <c r="D296" s="196">
        <f>[1]!BasilRadata10[[#This Row],[1A. Bydelsnummer:]]</f>
        <v>0</v>
      </c>
      <c r="E296" s="196">
        <f>[1]!BasilRadata10[[#This Row],[1A. Bydelsnavn:]]</f>
        <v>0</v>
      </c>
      <c r="F296" s="196">
        <f>[1]!BasilRadata10[[#This Row],[1A. Fylkesnummer:]]</f>
        <v>0</v>
      </c>
      <c r="G296" s="196">
        <f>[1]!BasilRadata10[[#This Row],[1A. Fylkesnavn:]]</f>
        <v>0</v>
      </c>
      <c r="H296" s="197">
        <f>[1]!BasilRadata10[[#This Row],[1B. Barnehage:]]</f>
        <v>0</v>
      </c>
      <c r="I296" s="197">
        <f>[1]!BasilRadata10[[#This Row],[1B. Organisasjonsnummer:]]</f>
        <v>0</v>
      </c>
      <c r="J296" s="197">
        <f>[1]!BasilRadata10[[#This Row],[1C. Etablert drift(årstall):]]</f>
        <v>0</v>
      </c>
      <c r="K296" s="196">
        <f>[1]!BasilRadata10[[#This Row],[1D. Barnehagetype:]]</f>
        <v>0</v>
      </c>
      <c r="L296" s="197">
        <f>[1]!BasilRadata10[[#This Row],[2A. Barnehagens eier(Private eiere må fylle ut pkt.C):]]</f>
        <v>0</v>
      </c>
      <c r="M296" s="45">
        <f>[1]!BasilRadata10[[#This Row],[8E. Oppgi antall årsverk barnehagen har pensjonsforpliktelser for:]]</f>
        <v>0</v>
      </c>
      <c r="N296" s="11">
        <f>[1]!BasilRadata10[[#This Row],[HEQ
0-2]]</f>
        <v>0</v>
      </c>
      <c r="O296" s="11">
        <f>[1]!BasilRadata10[[#This Row],[HEQ
3-6]]</f>
        <v>0</v>
      </c>
    </row>
    <row r="297" spans="1:15" x14ac:dyDescent="0.25">
      <c r="A297" s="196">
        <f>[1]!BasilRadata10[[#This Row],[År]]</f>
        <v>0</v>
      </c>
      <c r="B297" s="197">
        <f>[1]!BasilRadata10[[#This Row],[1A. Kommunenr:]]</f>
        <v>0</v>
      </c>
      <c r="C297" s="196">
        <f>[1]!BasilRadata10[[#This Row],[1A. Kommune:]]</f>
        <v>0</v>
      </c>
      <c r="D297" s="196">
        <f>[1]!BasilRadata10[[#This Row],[1A. Bydelsnummer:]]</f>
        <v>0</v>
      </c>
      <c r="E297" s="196">
        <f>[1]!BasilRadata10[[#This Row],[1A. Bydelsnavn:]]</f>
        <v>0</v>
      </c>
      <c r="F297" s="196">
        <f>[1]!BasilRadata10[[#This Row],[1A. Fylkesnummer:]]</f>
        <v>0</v>
      </c>
      <c r="G297" s="196">
        <f>[1]!BasilRadata10[[#This Row],[1A. Fylkesnavn:]]</f>
        <v>0</v>
      </c>
      <c r="H297" s="197">
        <f>[1]!BasilRadata10[[#This Row],[1B. Barnehage:]]</f>
        <v>0</v>
      </c>
      <c r="I297" s="197">
        <f>[1]!BasilRadata10[[#This Row],[1B. Organisasjonsnummer:]]</f>
        <v>0</v>
      </c>
      <c r="J297" s="197">
        <f>[1]!BasilRadata10[[#This Row],[1C. Etablert drift(årstall):]]</f>
        <v>0</v>
      </c>
      <c r="K297" s="196">
        <f>[1]!BasilRadata10[[#This Row],[1D. Barnehagetype:]]</f>
        <v>0</v>
      </c>
      <c r="L297" s="197">
        <f>[1]!BasilRadata10[[#This Row],[2A. Barnehagens eier(Private eiere må fylle ut pkt.C):]]</f>
        <v>0</v>
      </c>
      <c r="M297" s="45">
        <f>[1]!BasilRadata10[[#This Row],[8E. Oppgi antall årsverk barnehagen har pensjonsforpliktelser for:]]</f>
        <v>0</v>
      </c>
      <c r="N297" s="11">
        <f>[1]!BasilRadata10[[#This Row],[HEQ
0-2]]</f>
        <v>0</v>
      </c>
      <c r="O297" s="11">
        <f>[1]!BasilRadata10[[#This Row],[HEQ
3-6]]</f>
        <v>0</v>
      </c>
    </row>
    <row r="298" spans="1:15" x14ac:dyDescent="0.25">
      <c r="A298" s="196">
        <f>[1]!BasilRadata10[[#This Row],[År]]</f>
        <v>0</v>
      </c>
      <c r="B298" s="197">
        <f>[1]!BasilRadata10[[#This Row],[1A. Kommunenr:]]</f>
        <v>0</v>
      </c>
      <c r="C298" s="196">
        <f>[1]!BasilRadata10[[#This Row],[1A. Kommune:]]</f>
        <v>0</v>
      </c>
      <c r="D298" s="196">
        <f>[1]!BasilRadata10[[#This Row],[1A. Bydelsnummer:]]</f>
        <v>0</v>
      </c>
      <c r="E298" s="196">
        <f>[1]!BasilRadata10[[#This Row],[1A. Bydelsnavn:]]</f>
        <v>0</v>
      </c>
      <c r="F298" s="196">
        <f>[1]!BasilRadata10[[#This Row],[1A. Fylkesnummer:]]</f>
        <v>0</v>
      </c>
      <c r="G298" s="196">
        <f>[1]!BasilRadata10[[#This Row],[1A. Fylkesnavn:]]</f>
        <v>0</v>
      </c>
      <c r="H298" s="197">
        <f>[1]!BasilRadata10[[#This Row],[1B. Barnehage:]]</f>
        <v>0</v>
      </c>
      <c r="I298" s="197">
        <f>[1]!BasilRadata10[[#This Row],[1B. Organisasjonsnummer:]]</f>
        <v>0</v>
      </c>
      <c r="J298" s="197">
        <f>[1]!BasilRadata10[[#This Row],[1C. Etablert drift(årstall):]]</f>
        <v>0</v>
      </c>
      <c r="K298" s="196">
        <f>[1]!BasilRadata10[[#This Row],[1D. Barnehagetype:]]</f>
        <v>0</v>
      </c>
      <c r="L298" s="197">
        <f>[1]!BasilRadata10[[#This Row],[2A. Barnehagens eier(Private eiere må fylle ut pkt.C):]]</f>
        <v>0</v>
      </c>
      <c r="M298" s="45">
        <f>[1]!BasilRadata10[[#This Row],[8E. Oppgi antall årsverk barnehagen har pensjonsforpliktelser for:]]</f>
        <v>0</v>
      </c>
      <c r="N298" s="11">
        <f>[1]!BasilRadata10[[#This Row],[HEQ
0-2]]</f>
        <v>0</v>
      </c>
      <c r="O298" s="11">
        <f>[1]!BasilRadata10[[#This Row],[HEQ
3-6]]</f>
        <v>0</v>
      </c>
    </row>
    <row r="299" spans="1:15" x14ac:dyDescent="0.25">
      <c r="A299" s="196">
        <f>[1]!BasilRadata10[[#This Row],[År]]</f>
        <v>0</v>
      </c>
      <c r="B299" s="197">
        <f>[1]!BasilRadata10[[#This Row],[1A. Kommunenr:]]</f>
        <v>0</v>
      </c>
      <c r="C299" s="196">
        <f>[1]!BasilRadata10[[#This Row],[1A. Kommune:]]</f>
        <v>0</v>
      </c>
      <c r="D299" s="196">
        <f>[1]!BasilRadata10[[#This Row],[1A. Bydelsnummer:]]</f>
        <v>0</v>
      </c>
      <c r="E299" s="196">
        <f>[1]!BasilRadata10[[#This Row],[1A. Bydelsnavn:]]</f>
        <v>0</v>
      </c>
      <c r="F299" s="196">
        <f>[1]!BasilRadata10[[#This Row],[1A. Fylkesnummer:]]</f>
        <v>0</v>
      </c>
      <c r="G299" s="196">
        <f>[1]!BasilRadata10[[#This Row],[1A. Fylkesnavn:]]</f>
        <v>0</v>
      </c>
      <c r="H299" s="197">
        <f>[1]!BasilRadata10[[#This Row],[1B. Barnehage:]]</f>
        <v>0</v>
      </c>
      <c r="I299" s="197">
        <f>[1]!BasilRadata10[[#This Row],[1B. Organisasjonsnummer:]]</f>
        <v>0</v>
      </c>
      <c r="J299" s="197">
        <f>[1]!BasilRadata10[[#This Row],[1C. Etablert drift(årstall):]]</f>
        <v>0</v>
      </c>
      <c r="K299" s="196">
        <f>[1]!BasilRadata10[[#This Row],[1D. Barnehagetype:]]</f>
        <v>0</v>
      </c>
      <c r="L299" s="197">
        <f>[1]!BasilRadata10[[#This Row],[2A. Barnehagens eier(Private eiere må fylle ut pkt.C):]]</f>
        <v>0</v>
      </c>
      <c r="M299" s="45">
        <f>[1]!BasilRadata10[[#This Row],[8E. Oppgi antall årsverk barnehagen har pensjonsforpliktelser for:]]</f>
        <v>0</v>
      </c>
      <c r="N299" s="11">
        <f>[1]!BasilRadata10[[#This Row],[HEQ
0-2]]</f>
        <v>0</v>
      </c>
      <c r="O299" s="11">
        <f>[1]!BasilRadata10[[#This Row],[HEQ
3-6]]</f>
        <v>0</v>
      </c>
    </row>
    <row r="300" spans="1:15" x14ac:dyDescent="0.25">
      <c r="A300" s="196">
        <f>[1]!BasilRadata10[[#This Row],[År]]</f>
        <v>0</v>
      </c>
      <c r="B300" s="197">
        <f>[1]!BasilRadata10[[#This Row],[1A. Kommunenr:]]</f>
        <v>0</v>
      </c>
      <c r="C300" s="196">
        <f>[1]!BasilRadata10[[#This Row],[1A. Kommune:]]</f>
        <v>0</v>
      </c>
      <c r="D300" s="196">
        <f>[1]!BasilRadata10[[#This Row],[1A. Bydelsnummer:]]</f>
        <v>0</v>
      </c>
      <c r="E300" s="196">
        <f>[1]!BasilRadata10[[#This Row],[1A. Bydelsnavn:]]</f>
        <v>0</v>
      </c>
      <c r="F300" s="196">
        <f>[1]!BasilRadata10[[#This Row],[1A. Fylkesnummer:]]</f>
        <v>0</v>
      </c>
      <c r="G300" s="196">
        <f>[1]!BasilRadata10[[#This Row],[1A. Fylkesnavn:]]</f>
        <v>0</v>
      </c>
      <c r="H300" s="197">
        <f>[1]!BasilRadata10[[#This Row],[1B. Barnehage:]]</f>
        <v>0</v>
      </c>
      <c r="I300" s="197">
        <f>[1]!BasilRadata10[[#This Row],[1B. Organisasjonsnummer:]]</f>
        <v>0</v>
      </c>
      <c r="J300" s="197">
        <f>[1]!BasilRadata10[[#This Row],[1C. Etablert drift(årstall):]]</f>
        <v>0</v>
      </c>
      <c r="K300" s="196">
        <f>[1]!BasilRadata10[[#This Row],[1D. Barnehagetype:]]</f>
        <v>0</v>
      </c>
      <c r="L300" s="197">
        <f>[1]!BasilRadata10[[#This Row],[2A. Barnehagens eier(Private eiere må fylle ut pkt.C):]]</f>
        <v>0</v>
      </c>
      <c r="M300" s="45">
        <f>[1]!BasilRadata10[[#This Row],[8E. Oppgi antall årsverk barnehagen har pensjonsforpliktelser for:]]</f>
        <v>0</v>
      </c>
      <c r="N300" s="11">
        <f>[1]!BasilRadata10[[#This Row],[HEQ
0-2]]</f>
        <v>0</v>
      </c>
      <c r="O300" s="11">
        <f>[1]!BasilRadata10[[#This Row],[HEQ
3-6]]</f>
        <v>0</v>
      </c>
    </row>
    <row r="301" spans="1:15" x14ac:dyDescent="0.25">
      <c r="A301" s="196">
        <f>[1]!BasilRadata10[[#This Row],[År]]</f>
        <v>0</v>
      </c>
      <c r="B301" s="197">
        <f>[1]!BasilRadata10[[#This Row],[1A. Kommunenr:]]</f>
        <v>0</v>
      </c>
      <c r="C301" s="196">
        <f>[1]!BasilRadata10[[#This Row],[1A. Kommune:]]</f>
        <v>0</v>
      </c>
      <c r="D301" s="196">
        <f>[1]!BasilRadata10[[#This Row],[1A. Bydelsnummer:]]</f>
        <v>0</v>
      </c>
      <c r="E301" s="196">
        <f>[1]!BasilRadata10[[#This Row],[1A. Bydelsnavn:]]</f>
        <v>0</v>
      </c>
      <c r="F301" s="196">
        <f>[1]!BasilRadata10[[#This Row],[1A. Fylkesnummer:]]</f>
        <v>0</v>
      </c>
      <c r="G301" s="196">
        <f>[1]!BasilRadata10[[#This Row],[1A. Fylkesnavn:]]</f>
        <v>0</v>
      </c>
      <c r="H301" s="197">
        <f>[1]!BasilRadata10[[#This Row],[1B. Barnehage:]]</f>
        <v>0</v>
      </c>
      <c r="I301" s="197">
        <f>[1]!BasilRadata10[[#This Row],[1B. Organisasjonsnummer:]]</f>
        <v>0</v>
      </c>
      <c r="J301" s="197">
        <f>[1]!BasilRadata10[[#This Row],[1C. Etablert drift(årstall):]]</f>
        <v>0</v>
      </c>
      <c r="K301" s="196">
        <f>[1]!BasilRadata10[[#This Row],[1D. Barnehagetype:]]</f>
        <v>0</v>
      </c>
      <c r="L301" s="197">
        <f>[1]!BasilRadata10[[#This Row],[2A. Barnehagens eier(Private eiere må fylle ut pkt.C):]]</f>
        <v>0</v>
      </c>
      <c r="M301" s="45">
        <f>[1]!BasilRadata10[[#This Row],[8E. Oppgi antall årsverk barnehagen har pensjonsforpliktelser for:]]</f>
        <v>0</v>
      </c>
      <c r="N301" s="11">
        <f>[1]!BasilRadata10[[#This Row],[HEQ
0-2]]</f>
        <v>0</v>
      </c>
      <c r="O301" s="11">
        <f>[1]!BasilRadata10[[#This Row],[HEQ
3-6]]</f>
        <v>0</v>
      </c>
    </row>
    <row r="302" spans="1:15" x14ac:dyDescent="0.25">
      <c r="A302" s="196">
        <f>[1]!BasilRadata10[[#This Row],[År]]</f>
        <v>0</v>
      </c>
      <c r="B302" s="197">
        <f>[1]!BasilRadata10[[#This Row],[1A. Kommunenr:]]</f>
        <v>0</v>
      </c>
      <c r="C302" s="196">
        <f>[1]!BasilRadata10[[#This Row],[1A. Kommune:]]</f>
        <v>0</v>
      </c>
      <c r="D302" s="196">
        <f>[1]!BasilRadata10[[#This Row],[1A. Bydelsnummer:]]</f>
        <v>0</v>
      </c>
      <c r="E302" s="196">
        <f>[1]!BasilRadata10[[#This Row],[1A. Bydelsnavn:]]</f>
        <v>0</v>
      </c>
      <c r="F302" s="196">
        <f>[1]!BasilRadata10[[#This Row],[1A. Fylkesnummer:]]</f>
        <v>0</v>
      </c>
      <c r="G302" s="196">
        <f>[1]!BasilRadata10[[#This Row],[1A. Fylkesnavn:]]</f>
        <v>0</v>
      </c>
      <c r="H302" s="197">
        <f>[1]!BasilRadata10[[#This Row],[1B. Barnehage:]]</f>
        <v>0</v>
      </c>
      <c r="I302" s="197">
        <f>[1]!BasilRadata10[[#This Row],[1B. Organisasjonsnummer:]]</f>
        <v>0</v>
      </c>
      <c r="J302" s="197">
        <f>[1]!BasilRadata10[[#This Row],[1C. Etablert drift(årstall):]]</f>
        <v>0</v>
      </c>
      <c r="K302" s="196">
        <f>[1]!BasilRadata10[[#This Row],[1D. Barnehagetype:]]</f>
        <v>0</v>
      </c>
      <c r="L302" s="197">
        <f>[1]!BasilRadata10[[#This Row],[2A. Barnehagens eier(Private eiere må fylle ut pkt.C):]]</f>
        <v>0</v>
      </c>
      <c r="M302" s="45">
        <f>[1]!BasilRadata10[[#This Row],[8E. Oppgi antall årsverk barnehagen har pensjonsforpliktelser for:]]</f>
        <v>0</v>
      </c>
      <c r="N302" s="11">
        <f>[1]!BasilRadata10[[#This Row],[HEQ
0-2]]</f>
        <v>0</v>
      </c>
      <c r="O302" s="11">
        <f>[1]!BasilRadata10[[#This Row],[HEQ
3-6]]</f>
        <v>0</v>
      </c>
    </row>
    <row r="303" spans="1:15" x14ac:dyDescent="0.25">
      <c r="A303" s="196">
        <f>[1]!BasilRadata10[[#This Row],[År]]</f>
        <v>0</v>
      </c>
      <c r="B303" s="197">
        <f>[1]!BasilRadata10[[#This Row],[1A. Kommunenr:]]</f>
        <v>0</v>
      </c>
      <c r="C303" s="196">
        <f>[1]!BasilRadata10[[#This Row],[1A. Kommune:]]</f>
        <v>0</v>
      </c>
      <c r="D303" s="196">
        <f>[1]!BasilRadata10[[#This Row],[1A. Bydelsnummer:]]</f>
        <v>0</v>
      </c>
      <c r="E303" s="196">
        <f>[1]!BasilRadata10[[#This Row],[1A. Bydelsnavn:]]</f>
        <v>0</v>
      </c>
      <c r="F303" s="196">
        <f>[1]!BasilRadata10[[#This Row],[1A. Fylkesnummer:]]</f>
        <v>0</v>
      </c>
      <c r="G303" s="196">
        <f>[1]!BasilRadata10[[#This Row],[1A. Fylkesnavn:]]</f>
        <v>0</v>
      </c>
      <c r="H303" s="197">
        <f>[1]!BasilRadata10[[#This Row],[1B. Barnehage:]]</f>
        <v>0</v>
      </c>
      <c r="I303" s="197">
        <f>[1]!BasilRadata10[[#This Row],[1B. Organisasjonsnummer:]]</f>
        <v>0</v>
      </c>
      <c r="J303" s="197">
        <f>[1]!BasilRadata10[[#This Row],[1C. Etablert drift(årstall):]]</f>
        <v>0</v>
      </c>
      <c r="K303" s="196">
        <f>[1]!BasilRadata10[[#This Row],[1D. Barnehagetype:]]</f>
        <v>0</v>
      </c>
      <c r="L303" s="197">
        <f>[1]!BasilRadata10[[#This Row],[2A. Barnehagens eier(Private eiere må fylle ut pkt.C):]]</f>
        <v>0</v>
      </c>
      <c r="M303" s="45">
        <f>[1]!BasilRadata10[[#This Row],[8E. Oppgi antall årsverk barnehagen har pensjonsforpliktelser for:]]</f>
        <v>0</v>
      </c>
      <c r="N303" s="11">
        <f>[1]!BasilRadata10[[#This Row],[HEQ
0-2]]</f>
        <v>0</v>
      </c>
      <c r="O303" s="11">
        <f>[1]!BasilRadata10[[#This Row],[HEQ
3-6]]</f>
        <v>0</v>
      </c>
    </row>
    <row r="304" spans="1:15" x14ac:dyDescent="0.25">
      <c r="A304" s="196">
        <f>[1]!BasilRadata10[[#This Row],[År]]</f>
        <v>0</v>
      </c>
      <c r="B304" s="197">
        <f>[1]!BasilRadata10[[#This Row],[1A. Kommunenr:]]</f>
        <v>0</v>
      </c>
      <c r="C304" s="196">
        <f>[1]!BasilRadata10[[#This Row],[1A. Kommune:]]</f>
        <v>0</v>
      </c>
      <c r="D304" s="196">
        <f>[1]!BasilRadata10[[#This Row],[1A. Bydelsnummer:]]</f>
        <v>0</v>
      </c>
      <c r="E304" s="196">
        <f>[1]!BasilRadata10[[#This Row],[1A. Bydelsnavn:]]</f>
        <v>0</v>
      </c>
      <c r="F304" s="196">
        <f>[1]!BasilRadata10[[#This Row],[1A. Fylkesnummer:]]</f>
        <v>0</v>
      </c>
      <c r="G304" s="196">
        <f>[1]!BasilRadata10[[#This Row],[1A. Fylkesnavn:]]</f>
        <v>0</v>
      </c>
      <c r="H304" s="197">
        <f>[1]!BasilRadata10[[#This Row],[1B. Barnehage:]]</f>
        <v>0</v>
      </c>
      <c r="I304" s="197">
        <f>[1]!BasilRadata10[[#This Row],[1B. Organisasjonsnummer:]]</f>
        <v>0</v>
      </c>
      <c r="J304" s="197">
        <f>[1]!BasilRadata10[[#This Row],[1C. Etablert drift(årstall):]]</f>
        <v>0</v>
      </c>
      <c r="K304" s="196">
        <f>[1]!BasilRadata10[[#This Row],[1D. Barnehagetype:]]</f>
        <v>0</v>
      </c>
      <c r="L304" s="197">
        <f>[1]!BasilRadata10[[#This Row],[2A. Barnehagens eier(Private eiere må fylle ut pkt.C):]]</f>
        <v>0</v>
      </c>
      <c r="M304" s="45">
        <f>[1]!BasilRadata10[[#This Row],[8E. Oppgi antall årsverk barnehagen har pensjonsforpliktelser for:]]</f>
        <v>0</v>
      </c>
      <c r="N304" s="11">
        <f>[1]!BasilRadata10[[#This Row],[HEQ
0-2]]</f>
        <v>0</v>
      </c>
      <c r="O304" s="11">
        <f>[1]!BasilRadata10[[#This Row],[HEQ
3-6]]</f>
        <v>0</v>
      </c>
    </row>
    <row r="305" spans="1:15" x14ac:dyDescent="0.25">
      <c r="A305" s="196">
        <f>[1]!BasilRadata10[[#This Row],[År]]</f>
        <v>0</v>
      </c>
      <c r="B305" s="197">
        <f>[1]!BasilRadata10[[#This Row],[1A. Kommunenr:]]</f>
        <v>0</v>
      </c>
      <c r="C305" s="196">
        <f>[1]!BasilRadata10[[#This Row],[1A. Kommune:]]</f>
        <v>0</v>
      </c>
      <c r="D305" s="196">
        <f>[1]!BasilRadata10[[#This Row],[1A. Bydelsnummer:]]</f>
        <v>0</v>
      </c>
      <c r="E305" s="196">
        <f>[1]!BasilRadata10[[#This Row],[1A. Bydelsnavn:]]</f>
        <v>0</v>
      </c>
      <c r="F305" s="196">
        <f>[1]!BasilRadata10[[#This Row],[1A. Fylkesnummer:]]</f>
        <v>0</v>
      </c>
      <c r="G305" s="196">
        <f>[1]!BasilRadata10[[#This Row],[1A. Fylkesnavn:]]</f>
        <v>0</v>
      </c>
      <c r="H305" s="197">
        <f>[1]!BasilRadata10[[#This Row],[1B. Barnehage:]]</f>
        <v>0</v>
      </c>
      <c r="I305" s="197">
        <f>[1]!BasilRadata10[[#This Row],[1B. Organisasjonsnummer:]]</f>
        <v>0</v>
      </c>
      <c r="J305" s="197">
        <f>[1]!BasilRadata10[[#This Row],[1C. Etablert drift(årstall):]]</f>
        <v>0</v>
      </c>
      <c r="K305" s="196">
        <f>[1]!BasilRadata10[[#This Row],[1D. Barnehagetype:]]</f>
        <v>0</v>
      </c>
      <c r="L305" s="197">
        <f>[1]!BasilRadata10[[#This Row],[2A. Barnehagens eier(Private eiere må fylle ut pkt.C):]]</f>
        <v>0</v>
      </c>
      <c r="M305" s="45">
        <f>[1]!BasilRadata10[[#This Row],[8E. Oppgi antall årsverk barnehagen har pensjonsforpliktelser for:]]</f>
        <v>0</v>
      </c>
      <c r="N305" s="11">
        <f>[1]!BasilRadata10[[#This Row],[HEQ
0-2]]</f>
        <v>0</v>
      </c>
      <c r="O305" s="11">
        <f>[1]!BasilRadata10[[#This Row],[HEQ
3-6]]</f>
        <v>0</v>
      </c>
    </row>
    <row r="306" spans="1:15" x14ac:dyDescent="0.25">
      <c r="A306" s="196">
        <f>[1]!BasilRadata10[[#This Row],[År]]</f>
        <v>0</v>
      </c>
      <c r="B306" s="197">
        <f>[1]!BasilRadata10[[#This Row],[1A. Kommunenr:]]</f>
        <v>0</v>
      </c>
      <c r="C306" s="196">
        <f>[1]!BasilRadata10[[#This Row],[1A. Kommune:]]</f>
        <v>0</v>
      </c>
      <c r="D306" s="196">
        <f>[1]!BasilRadata10[[#This Row],[1A. Bydelsnummer:]]</f>
        <v>0</v>
      </c>
      <c r="E306" s="196">
        <f>[1]!BasilRadata10[[#This Row],[1A. Bydelsnavn:]]</f>
        <v>0</v>
      </c>
      <c r="F306" s="196">
        <f>[1]!BasilRadata10[[#This Row],[1A. Fylkesnummer:]]</f>
        <v>0</v>
      </c>
      <c r="G306" s="196">
        <f>[1]!BasilRadata10[[#This Row],[1A. Fylkesnavn:]]</f>
        <v>0</v>
      </c>
      <c r="H306" s="197">
        <f>[1]!BasilRadata10[[#This Row],[1B. Barnehage:]]</f>
        <v>0</v>
      </c>
      <c r="I306" s="197">
        <f>[1]!BasilRadata10[[#This Row],[1B. Organisasjonsnummer:]]</f>
        <v>0</v>
      </c>
      <c r="J306" s="197">
        <f>[1]!BasilRadata10[[#This Row],[1C. Etablert drift(årstall):]]</f>
        <v>0</v>
      </c>
      <c r="K306" s="196">
        <f>[1]!BasilRadata10[[#This Row],[1D. Barnehagetype:]]</f>
        <v>0</v>
      </c>
      <c r="L306" s="197">
        <f>[1]!BasilRadata10[[#This Row],[2A. Barnehagens eier(Private eiere må fylle ut pkt.C):]]</f>
        <v>0</v>
      </c>
      <c r="M306" s="45">
        <f>[1]!BasilRadata10[[#This Row],[8E. Oppgi antall årsverk barnehagen har pensjonsforpliktelser for:]]</f>
        <v>0</v>
      </c>
      <c r="N306" s="11">
        <f>[1]!BasilRadata10[[#This Row],[HEQ
0-2]]</f>
        <v>0</v>
      </c>
      <c r="O306" s="11">
        <f>[1]!BasilRadata10[[#This Row],[HEQ
3-6]]</f>
        <v>0</v>
      </c>
    </row>
    <row r="307" spans="1:15" x14ac:dyDescent="0.25">
      <c r="A307" s="196">
        <f>[1]!BasilRadata10[[#This Row],[År]]</f>
        <v>0</v>
      </c>
      <c r="B307" s="197">
        <f>[1]!BasilRadata10[[#This Row],[1A. Kommunenr:]]</f>
        <v>0</v>
      </c>
      <c r="C307" s="196">
        <f>[1]!BasilRadata10[[#This Row],[1A. Kommune:]]</f>
        <v>0</v>
      </c>
      <c r="D307" s="196">
        <f>[1]!BasilRadata10[[#This Row],[1A. Bydelsnummer:]]</f>
        <v>0</v>
      </c>
      <c r="E307" s="196">
        <f>[1]!BasilRadata10[[#This Row],[1A. Bydelsnavn:]]</f>
        <v>0</v>
      </c>
      <c r="F307" s="196">
        <f>[1]!BasilRadata10[[#This Row],[1A. Fylkesnummer:]]</f>
        <v>0</v>
      </c>
      <c r="G307" s="196">
        <f>[1]!BasilRadata10[[#This Row],[1A. Fylkesnavn:]]</f>
        <v>0</v>
      </c>
      <c r="H307" s="197">
        <f>[1]!BasilRadata10[[#This Row],[1B. Barnehage:]]</f>
        <v>0</v>
      </c>
      <c r="I307" s="197">
        <f>[1]!BasilRadata10[[#This Row],[1B. Organisasjonsnummer:]]</f>
        <v>0</v>
      </c>
      <c r="J307" s="197">
        <f>[1]!BasilRadata10[[#This Row],[1C. Etablert drift(årstall):]]</f>
        <v>0</v>
      </c>
      <c r="K307" s="196">
        <f>[1]!BasilRadata10[[#This Row],[1D. Barnehagetype:]]</f>
        <v>0</v>
      </c>
      <c r="L307" s="197">
        <f>[1]!BasilRadata10[[#This Row],[2A. Barnehagens eier(Private eiere må fylle ut pkt.C):]]</f>
        <v>0</v>
      </c>
      <c r="M307" s="45">
        <f>[1]!BasilRadata10[[#This Row],[8E. Oppgi antall årsverk barnehagen har pensjonsforpliktelser for:]]</f>
        <v>0</v>
      </c>
      <c r="N307" s="11">
        <f>[1]!BasilRadata10[[#This Row],[HEQ
0-2]]</f>
        <v>0</v>
      </c>
      <c r="O307" s="11">
        <f>[1]!BasilRadata10[[#This Row],[HEQ
3-6]]</f>
        <v>0</v>
      </c>
    </row>
    <row r="308" spans="1:15" x14ac:dyDescent="0.25">
      <c r="A308" s="196">
        <f>[1]!BasilRadata10[[#This Row],[År]]</f>
        <v>0</v>
      </c>
      <c r="B308" s="197">
        <f>[1]!BasilRadata10[[#This Row],[1A. Kommunenr:]]</f>
        <v>0</v>
      </c>
      <c r="C308" s="196">
        <f>[1]!BasilRadata10[[#This Row],[1A. Kommune:]]</f>
        <v>0</v>
      </c>
      <c r="D308" s="196">
        <f>[1]!BasilRadata10[[#This Row],[1A. Bydelsnummer:]]</f>
        <v>0</v>
      </c>
      <c r="E308" s="196">
        <f>[1]!BasilRadata10[[#This Row],[1A. Bydelsnavn:]]</f>
        <v>0</v>
      </c>
      <c r="F308" s="196">
        <f>[1]!BasilRadata10[[#This Row],[1A. Fylkesnummer:]]</f>
        <v>0</v>
      </c>
      <c r="G308" s="196">
        <f>[1]!BasilRadata10[[#This Row],[1A. Fylkesnavn:]]</f>
        <v>0</v>
      </c>
      <c r="H308" s="197">
        <f>[1]!BasilRadata10[[#This Row],[1B. Barnehage:]]</f>
        <v>0</v>
      </c>
      <c r="I308" s="197">
        <f>[1]!BasilRadata10[[#This Row],[1B. Organisasjonsnummer:]]</f>
        <v>0</v>
      </c>
      <c r="J308" s="197">
        <f>[1]!BasilRadata10[[#This Row],[1C. Etablert drift(årstall):]]</f>
        <v>0</v>
      </c>
      <c r="K308" s="196">
        <f>[1]!BasilRadata10[[#This Row],[1D. Barnehagetype:]]</f>
        <v>0</v>
      </c>
      <c r="L308" s="197">
        <f>[1]!BasilRadata10[[#This Row],[2A. Barnehagens eier(Private eiere må fylle ut pkt.C):]]</f>
        <v>0</v>
      </c>
      <c r="M308" s="45">
        <f>[1]!BasilRadata10[[#This Row],[8E. Oppgi antall årsverk barnehagen har pensjonsforpliktelser for:]]</f>
        <v>0</v>
      </c>
      <c r="N308" s="11">
        <f>[1]!BasilRadata10[[#This Row],[HEQ
0-2]]</f>
        <v>0</v>
      </c>
      <c r="O308" s="11">
        <f>[1]!BasilRadata10[[#This Row],[HEQ
3-6]]</f>
        <v>0</v>
      </c>
    </row>
    <row r="309" spans="1:15" x14ac:dyDescent="0.25">
      <c r="A309" s="196">
        <f>[1]!BasilRadata10[[#This Row],[År]]</f>
        <v>0</v>
      </c>
      <c r="B309" s="197">
        <f>[1]!BasilRadata10[[#This Row],[1A. Kommunenr:]]</f>
        <v>0</v>
      </c>
      <c r="C309" s="196">
        <f>[1]!BasilRadata10[[#This Row],[1A. Kommune:]]</f>
        <v>0</v>
      </c>
      <c r="D309" s="196">
        <f>[1]!BasilRadata10[[#This Row],[1A. Bydelsnummer:]]</f>
        <v>0</v>
      </c>
      <c r="E309" s="196">
        <f>[1]!BasilRadata10[[#This Row],[1A. Bydelsnavn:]]</f>
        <v>0</v>
      </c>
      <c r="F309" s="196">
        <f>[1]!BasilRadata10[[#This Row],[1A. Fylkesnummer:]]</f>
        <v>0</v>
      </c>
      <c r="G309" s="196">
        <f>[1]!BasilRadata10[[#This Row],[1A. Fylkesnavn:]]</f>
        <v>0</v>
      </c>
      <c r="H309" s="197">
        <f>[1]!BasilRadata10[[#This Row],[1B. Barnehage:]]</f>
        <v>0</v>
      </c>
      <c r="I309" s="197">
        <f>[1]!BasilRadata10[[#This Row],[1B. Organisasjonsnummer:]]</f>
        <v>0</v>
      </c>
      <c r="J309" s="197">
        <f>[1]!BasilRadata10[[#This Row],[1C. Etablert drift(årstall):]]</f>
        <v>0</v>
      </c>
      <c r="K309" s="196">
        <f>[1]!BasilRadata10[[#This Row],[1D. Barnehagetype:]]</f>
        <v>0</v>
      </c>
      <c r="L309" s="197">
        <f>[1]!BasilRadata10[[#This Row],[2A. Barnehagens eier(Private eiere må fylle ut pkt.C):]]</f>
        <v>0</v>
      </c>
      <c r="M309" s="45">
        <f>[1]!BasilRadata10[[#This Row],[8E. Oppgi antall årsverk barnehagen har pensjonsforpliktelser for:]]</f>
        <v>0</v>
      </c>
      <c r="N309" s="11">
        <f>[1]!BasilRadata10[[#This Row],[HEQ
0-2]]</f>
        <v>0</v>
      </c>
      <c r="O309" s="11">
        <f>[1]!BasilRadata10[[#This Row],[HEQ
3-6]]</f>
        <v>0</v>
      </c>
    </row>
    <row r="310" spans="1:15" x14ac:dyDescent="0.25">
      <c r="A310" s="196">
        <f>[1]!BasilRadata10[[#This Row],[År]]</f>
        <v>0</v>
      </c>
      <c r="B310" s="197">
        <f>[1]!BasilRadata10[[#This Row],[1A. Kommunenr:]]</f>
        <v>0</v>
      </c>
      <c r="C310" s="196">
        <f>[1]!BasilRadata10[[#This Row],[1A. Kommune:]]</f>
        <v>0</v>
      </c>
      <c r="D310" s="196">
        <f>[1]!BasilRadata10[[#This Row],[1A. Bydelsnummer:]]</f>
        <v>0</v>
      </c>
      <c r="E310" s="196">
        <f>[1]!BasilRadata10[[#This Row],[1A. Bydelsnavn:]]</f>
        <v>0</v>
      </c>
      <c r="F310" s="196">
        <f>[1]!BasilRadata10[[#This Row],[1A. Fylkesnummer:]]</f>
        <v>0</v>
      </c>
      <c r="G310" s="196">
        <f>[1]!BasilRadata10[[#This Row],[1A. Fylkesnavn:]]</f>
        <v>0</v>
      </c>
      <c r="H310" s="197">
        <f>[1]!BasilRadata10[[#This Row],[1B. Barnehage:]]</f>
        <v>0</v>
      </c>
      <c r="I310" s="197">
        <f>[1]!BasilRadata10[[#This Row],[1B. Organisasjonsnummer:]]</f>
        <v>0</v>
      </c>
      <c r="J310" s="197">
        <f>[1]!BasilRadata10[[#This Row],[1C. Etablert drift(årstall):]]</f>
        <v>0</v>
      </c>
      <c r="K310" s="196">
        <f>[1]!BasilRadata10[[#This Row],[1D. Barnehagetype:]]</f>
        <v>0</v>
      </c>
      <c r="L310" s="197">
        <f>[1]!BasilRadata10[[#This Row],[2A. Barnehagens eier(Private eiere må fylle ut pkt.C):]]</f>
        <v>0</v>
      </c>
      <c r="M310" s="45">
        <f>[1]!BasilRadata10[[#This Row],[8E. Oppgi antall årsverk barnehagen har pensjonsforpliktelser for:]]</f>
        <v>0</v>
      </c>
      <c r="N310" s="11">
        <f>[1]!BasilRadata10[[#This Row],[HEQ
0-2]]</f>
        <v>0</v>
      </c>
      <c r="O310" s="11">
        <f>[1]!BasilRadata10[[#This Row],[HEQ
3-6]]</f>
        <v>0</v>
      </c>
    </row>
    <row r="311" spans="1:15" x14ac:dyDescent="0.25">
      <c r="A311" s="196">
        <f>[1]!BasilRadata10[[#This Row],[År]]</f>
        <v>0</v>
      </c>
      <c r="B311" s="197">
        <f>[1]!BasilRadata10[[#This Row],[1A. Kommunenr:]]</f>
        <v>0</v>
      </c>
      <c r="C311" s="196">
        <f>[1]!BasilRadata10[[#This Row],[1A. Kommune:]]</f>
        <v>0</v>
      </c>
      <c r="D311" s="196">
        <f>[1]!BasilRadata10[[#This Row],[1A. Bydelsnummer:]]</f>
        <v>0</v>
      </c>
      <c r="E311" s="196">
        <f>[1]!BasilRadata10[[#This Row],[1A. Bydelsnavn:]]</f>
        <v>0</v>
      </c>
      <c r="F311" s="196">
        <f>[1]!BasilRadata10[[#This Row],[1A. Fylkesnummer:]]</f>
        <v>0</v>
      </c>
      <c r="G311" s="196">
        <f>[1]!BasilRadata10[[#This Row],[1A. Fylkesnavn:]]</f>
        <v>0</v>
      </c>
      <c r="H311" s="197">
        <f>[1]!BasilRadata10[[#This Row],[1B. Barnehage:]]</f>
        <v>0</v>
      </c>
      <c r="I311" s="197">
        <f>[1]!BasilRadata10[[#This Row],[1B. Organisasjonsnummer:]]</f>
        <v>0</v>
      </c>
      <c r="J311" s="197">
        <f>[1]!BasilRadata10[[#This Row],[1C. Etablert drift(årstall):]]</f>
        <v>0</v>
      </c>
      <c r="K311" s="196">
        <f>[1]!BasilRadata10[[#This Row],[1D. Barnehagetype:]]</f>
        <v>0</v>
      </c>
      <c r="L311" s="197">
        <f>[1]!BasilRadata10[[#This Row],[2A. Barnehagens eier(Private eiere må fylle ut pkt.C):]]</f>
        <v>0</v>
      </c>
      <c r="M311" s="45">
        <f>[1]!BasilRadata10[[#This Row],[8E. Oppgi antall årsverk barnehagen har pensjonsforpliktelser for:]]</f>
        <v>0</v>
      </c>
      <c r="N311" s="11">
        <f>[1]!BasilRadata10[[#This Row],[HEQ
0-2]]</f>
        <v>0</v>
      </c>
      <c r="O311" s="11">
        <f>[1]!BasilRadata10[[#This Row],[HEQ
3-6]]</f>
        <v>0</v>
      </c>
    </row>
    <row r="312" spans="1:15" x14ac:dyDescent="0.25">
      <c r="A312" s="196">
        <f>[1]!BasilRadata10[[#This Row],[År]]</f>
        <v>0</v>
      </c>
      <c r="B312" s="197">
        <f>[1]!BasilRadata10[[#This Row],[1A. Kommunenr:]]</f>
        <v>0</v>
      </c>
      <c r="C312" s="196">
        <f>[1]!BasilRadata10[[#This Row],[1A. Kommune:]]</f>
        <v>0</v>
      </c>
      <c r="D312" s="196">
        <f>[1]!BasilRadata10[[#This Row],[1A. Bydelsnummer:]]</f>
        <v>0</v>
      </c>
      <c r="E312" s="196">
        <f>[1]!BasilRadata10[[#This Row],[1A. Bydelsnavn:]]</f>
        <v>0</v>
      </c>
      <c r="F312" s="196">
        <f>[1]!BasilRadata10[[#This Row],[1A. Fylkesnummer:]]</f>
        <v>0</v>
      </c>
      <c r="G312" s="196">
        <f>[1]!BasilRadata10[[#This Row],[1A. Fylkesnavn:]]</f>
        <v>0</v>
      </c>
      <c r="H312" s="197">
        <f>[1]!BasilRadata10[[#This Row],[1B. Barnehage:]]</f>
        <v>0</v>
      </c>
      <c r="I312" s="197">
        <f>[1]!BasilRadata10[[#This Row],[1B. Organisasjonsnummer:]]</f>
        <v>0</v>
      </c>
      <c r="J312" s="197">
        <f>[1]!BasilRadata10[[#This Row],[1C. Etablert drift(årstall):]]</f>
        <v>0</v>
      </c>
      <c r="K312" s="196">
        <f>[1]!BasilRadata10[[#This Row],[1D. Barnehagetype:]]</f>
        <v>0</v>
      </c>
      <c r="L312" s="197">
        <f>[1]!BasilRadata10[[#This Row],[2A. Barnehagens eier(Private eiere må fylle ut pkt.C):]]</f>
        <v>0</v>
      </c>
      <c r="M312" s="45">
        <f>[1]!BasilRadata10[[#This Row],[8E. Oppgi antall årsverk barnehagen har pensjonsforpliktelser for:]]</f>
        <v>0</v>
      </c>
      <c r="N312" s="11">
        <f>[1]!BasilRadata10[[#This Row],[HEQ
0-2]]</f>
        <v>0</v>
      </c>
      <c r="O312" s="11">
        <f>[1]!BasilRadata10[[#This Row],[HEQ
3-6]]</f>
        <v>0</v>
      </c>
    </row>
    <row r="313" spans="1:15" x14ac:dyDescent="0.25">
      <c r="A313" s="196">
        <f>[1]!BasilRadata10[[#This Row],[År]]</f>
        <v>0</v>
      </c>
      <c r="B313" s="197">
        <f>[1]!BasilRadata10[[#This Row],[1A. Kommunenr:]]</f>
        <v>0</v>
      </c>
      <c r="C313" s="196">
        <f>[1]!BasilRadata10[[#This Row],[1A. Kommune:]]</f>
        <v>0</v>
      </c>
      <c r="D313" s="196">
        <f>[1]!BasilRadata10[[#This Row],[1A. Bydelsnummer:]]</f>
        <v>0</v>
      </c>
      <c r="E313" s="196">
        <f>[1]!BasilRadata10[[#This Row],[1A. Bydelsnavn:]]</f>
        <v>0</v>
      </c>
      <c r="F313" s="196">
        <f>[1]!BasilRadata10[[#This Row],[1A. Fylkesnummer:]]</f>
        <v>0</v>
      </c>
      <c r="G313" s="196">
        <f>[1]!BasilRadata10[[#This Row],[1A. Fylkesnavn:]]</f>
        <v>0</v>
      </c>
      <c r="H313" s="197">
        <f>[1]!BasilRadata10[[#This Row],[1B. Barnehage:]]</f>
        <v>0</v>
      </c>
      <c r="I313" s="197">
        <f>[1]!BasilRadata10[[#This Row],[1B. Organisasjonsnummer:]]</f>
        <v>0</v>
      </c>
      <c r="J313" s="197">
        <f>[1]!BasilRadata10[[#This Row],[1C. Etablert drift(årstall):]]</f>
        <v>0</v>
      </c>
      <c r="K313" s="196">
        <f>[1]!BasilRadata10[[#This Row],[1D. Barnehagetype:]]</f>
        <v>0</v>
      </c>
      <c r="L313" s="197">
        <f>[1]!BasilRadata10[[#This Row],[2A. Barnehagens eier(Private eiere må fylle ut pkt.C):]]</f>
        <v>0</v>
      </c>
      <c r="M313" s="45">
        <f>[1]!BasilRadata10[[#This Row],[8E. Oppgi antall årsverk barnehagen har pensjonsforpliktelser for:]]</f>
        <v>0</v>
      </c>
      <c r="N313" s="11">
        <f>[1]!BasilRadata10[[#This Row],[HEQ
0-2]]</f>
        <v>0</v>
      </c>
      <c r="O313" s="11">
        <f>[1]!BasilRadata10[[#This Row],[HEQ
3-6]]</f>
        <v>0</v>
      </c>
    </row>
    <row r="314" spans="1:15" x14ac:dyDescent="0.25">
      <c r="A314" s="196">
        <f>[1]!BasilRadata10[[#This Row],[År]]</f>
        <v>0</v>
      </c>
      <c r="B314" s="197">
        <f>[1]!BasilRadata10[[#This Row],[1A. Kommunenr:]]</f>
        <v>0</v>
      </c>
      <c r="C314" s="196">
        <f>[1]!BasilRadata10[[#This Row],[1A. Kommune:]]</f>
        <v>0</v>
      </c>
      <c r="D314" s="196">
        <f>[1]!BasilRadata10[[#This Row],[1A. Bydelsnummer:]]</f>
        <v>0</v>
      </c>
      <c r="E314" s="196">
        <f>[1]!BasilRadata10[[#This Row],[1A. Bydelsnavn:]]</f>
        <v>0</v>
      </c>
      <c r="F314" s="196">
        <f>[1]!BasilRadata10[[#This Row],[1A. Fylkesnummer:]]</f>
        <v>0</v>
      </c>
      <c r="G314" s="196">
        <f>[1]!BasilRadata10[[#This Row],[1A. Fylkesnavn:]]</f>
        <v>0</v>
      </c>
      <c r="H314" s="197">
        <f>[1]!BasilRadata10[[#This Row],[1B. Barnehage:]]</f>
        <v>0</v>
      </c>
      <c r="I314" s="197">
        <f>[1]!BasilRadata10[[#This Row],[1B. Organisasjonsnummer:]]</f>
        <v>0</v>
      </c>
      <c r="J314" s="197">
        <f>[1]!BasilRadata10[[#This Row],[1C. Etablert drift(årstall):]]</f>
        <v>0</v>
      </c>
      <c r="K314" s="196">
        <f>[1]!BasilRadata10[[#This Row],[1D. Barnehagetype:]]</f>
        <v>0</v>
      </c>
      <c r="L314" s="197">
        <f>[1]!BasilRadata10[[#This Row],[2A. Barnehagens eier(Private eiere må fylle ut pkt.C):]]</f>
        <v>0</v>
      </c>
      <c r="M314" s="45">
        <f>[1]!BasilRadata10[[#This Row],[8E. Oppgi antall årsverk barnehagen har pensjonsforpliktelser for:]]</f>
        <v>0</v>
      </c>
      <c r="N314" s="11">
        <f>[1]!BasilRadata10[[#This Row],[HEQ
0-2]]</f>
        <v>0</v>
      </c>
      <c r="O314" s="11">
        <f>[1]!BasilRadata10[[#This Row],[HEQ
3-6]]</f>
        <v>0</v>
      </c>
    </row>
    <row r="315" spans="1:15" x14ac:dyDescent="0.25">
      <c r="A315" s="196">
        <f>[1]!BasilRadata10[[#This Row],[År]]</f>
        <v>0</v>
      </c>
      <c r="B315" s="197">
        <f>[1]!BasilRadata10[[#This Row],[1A. Kommunenr:]]</f>
        <v>0</v>
      </c>
      <c r="C315" s="196">
        <f>[1]!BasilRadata10[[#This Row],[1A. Kommune:]]</f>
        <v>0</v>
      </c>
      <c r="D315" s="196">
        <f>[1]!BasilRadata10[[#This Row],[1A. Bydelsnummer:]]</f>
        <v>0</v>
      </c>
      <c r="E315" s="196">
        <f>[1]!BasilRadata10[[#This Row],[1A. Bydelsnavn:]]</f>
        <v>0</v>
      </c>
      <c r="F315" s="196">
        <f>[1]!BasilRadata10[[#This Row],[1A. Fylkesnummer:]]</f>
        <v>0</v>
      </c>
      <c r="G315" s="196">
        <f>[1]!BasilRadata10[[#This Row],[1A. Fylkesnavn:]]</f>
        <v>0</v>
      </c>
      <c r="H315" s="197">
        <f>[1]!BasilRadata10[[#This Row],[1B. Barnehage:]]</f>
        <v>0</v>
      </c>
      <c r="I315" s="197">
        <f>[1]!BasilRadata10[[#This Row],[1B. Organisasjonsnummer:]]</f>
        <v>0</v>
      </c>
      <c r="J315" s="197">
        <f>[1]!BasilRadata10[[#This Row],[1C. Etablert drift(årstall):]]</f>
        <v>0</v>
      </c>
      <c r="K315" s="196">
        <f>[1]!BasilRadata10[[#This Row],[1D. Barnehagetype:]]</f>
        <v>0</v>
      </c>
      <c r="L315" s="197">
        <f>[1]!BasilRadata10[[#This Row],[2A. Barnehagens eier(Private eiere må fylle ut pkt.C):]]</f>
        <v>0</v>
      </c>
      <c r="M315" s="45">
        <f>[1]!BasilRadata10[[#This Row],[8E. Oppgi antall årsverk barnehagen har pensjonsforpliktelser for:]]</f>
        <v>0</v>
      </c>
      <c r="N315" s="11">
        <f>[1]!BasilRadata10[[#This Row],[HEQ
0-2]]</f>
        <v>0</v>
      </c>
      <c r="O315" s="11">
        <f>[1]!BasilRadata10[[#This Row],[HEQ
3-6]]</f>
        <v>0</v>
      </c>
    </row>
    <row r="316" spans="1:15" x14ac:dyDescent="0.25">
      <c r="A316" s="196">
        <f>[1]!BasilRadata10[[#This Row],[År]]</f>
        <v>0</v>
      </c>
      <c r="B316" s="197">
        <f>[1]!BasilRadata10[[#This Row],[1A. Kommunenr:]]</f>
        <v>0</v>
      </c>
      <c r="C316" s="196">
        <f>[1]!BasilRadata10[[#This Row],[1A. Kommune:]]</f>
        <v>0</v>
      </c>
      <c r="D316" s="196">
        <f>[1]!BasilRadata10[[#This Row],[1A. Bydelsnummer:]]</f>
        <v>0</v>
      </c>
      <c r="E316" s="196">
        <f>[1]!BasilRadata10[[#This Row],[1A. Bydelsnavn:]]</f>
        <v>0</v>
      </c>
      <c r="F316" s="196">
        <f>[1]!BasilRadata10[[#This Row],[1A. Fylkesnummer:]]</f>
        <v>0</v>
      </c>
      <c r="G316" s="196">
        <f>[1]!BasilRadata10[[#This Row],[1A. Fylkesnavn:]]</f>
        <v>0</v>
      </c>
      <c r="H316" s="197">
        <f>[1]!BasilRadata10[[#This Row],[1B. Barnehage:]]</f>
        <v>0</v>
      </c>
      <c r="I316" s="197">
        <f>[1]!BasilRadata10[[#This Row],[1B. Organisasjonsnummer:]]</f>
        <v>0</v>
      </c>
      <c r="J316" s="197">
        <f>[1]!BasilRadata10[[#This Row],[1C. Etablert drift(årstall):]]</f>
        <v>0</v>
      </c>
      <c r="K316" s="196">
        <f>[1]!BasilRadata10[[#This Row],[1D. Barnehagetype:]]</f>
        <v>0</v>
      </c>
      <c r="L316" s="197">
        <f>[1]!BasilRadata10[[#This Row],[2A. Barnehagens eier(Private eiere må fylle ut pkt.C):]]</f>
        <v>0</v>
      </c>
      <c r="M316" s="45">
        <f>[1]!BasilRadata10[[#This Row],[8E. Oppgi antall årsverk barnehagen har pensjonsforpliktelser for:]]</f>
        <v>0</v>
      </c>
      <c r="N316" s="11">
        <f>[1]!BasilRadata10[[#This Row],[HEQ
0-2]]</f>
        <v>0</v>
      </c>
      <c r="O316" s="11">
        <f>[1]!BasilRadata10[[#This Row],[HEQ
3-6]]</f>
        <v>0</v>
      </c>
    </row>
    <row r="317" spans="1:15" x14ac:dyDescent="0.25">
      <c r="A317" s="196">
        <f>[1]!BasilRadata10[[#This Row],[År]]</f>
        <v>0</v>
      </c>
      <c r="B317" s="197">
        <f>[1]!BasilRadata10[[#This Row],[1A. Kommunenr:]]</f>
        <v>0</v>
      </c>
      <c r="C317" s="196">
        <f>[1]!BasilRadata10[[#This Row],[1A. Kommune:]]</f>
        <v>0</v>
      </c>
      <c r="D317" s="196">
        <f>[1]!BasilRadata10[[#This Row],[1A. Bydelsnummer:]]</f>
        <v>0</v>
      </c>
      <c r="E317" s="196">
        <f>[1]!BasilRadata10[[#This Row],[1A. Bydelsnavn:]]</f>
        <v>0</v>
      </c>
      <c r="F317" s="196">
        <f>[1]!BasilRadata10[[#This Row],[1A. Fylkesnummer:]]</f>
        <v>0</v>
      </c>
      <c r="G317" s="196">
        <f>[1]!BasilRadata10[[#This Row],[1A. Fylkesnavn:]]</f>
        <v>0</v>
      </c>
      <c r="H317" s="197">
        <f>[1]!BasilRadata10[[#This Row],[1B. Barnehage:]]</f>
        <v>0</v>
      </c>
      <c r="I317" s="197">
        <f>[1]!BasilRadata10[[#This Row],[1B. Organisasjonsnummer:]]</f>
        <v>0</v>
      </c>
      <c r="J317" s="197">
        <f>[1]!BasilRadata10[[#This Row],[1C. Etablert drift(årstall):]]</f>
        <v>0</v>
      </c>
      <c r="K317" s="196">
        <f>[1]!BasilRadata10[[#This Row],[1D. Barnehagetype:]]</f>
        <v>0</v>
      </c>
      <c r="L317" s="197">
        <f>[1]!BasilRadata10[[#This Row],[2A. Barnehagens eier(Private eiere må fylle ut pkt.C):]]</f>
        <v>0</v>
      </c>
      <c r="M317" s="45">
        <f>[1]!BasilRadata10[[#This Row],[8E. Oppgi antall årsverk barnehagen har pensjonsforpliktelser for:]]</f>
        <v>0</v>
      </c>
      <c r="N317" s="11">
        <f>[1]!BasilRadata10[[#This Row],[HEQ
0-2]]</f>
        <v>0</v>
      </c>
      <c r="O317" s="11">
        <f>[1]!BasilRadata10[[#This Row],[HEQ
3-6]]</f>
        <v>0</v>
      </c>
    </row>
    <row r="318" spans="1:15" x14ac:dyDescent="0.25">
      <c r="A318" s="196">
        <f>[1]!BasilRadata10[[#This Row],[År]]</f>
        <v>0</v>
      </c>
      <c r="B318" s="197">
        <f>[1]!BasilRadata10[[#This Row],[1A. Kommunenr:]]</f>
        <v>0</v>
      </c>
      <c r="C318" s="196">
        <f>[1]!BasilRadata10[[#This Row],[1A. Kommune:]]</f>
        <v>0</v>
      </c>
      <c r="D318" s="196">
        <f>[1]!BasilRadata10[[#This Row],[1A. Bydelsnummer:]]</f>
        <v>0</v>
      </c>
      <c r="E318" s="196">
        <f>[1]!BasilRadata10[[#This Row],[1A. Bydelsnavn:]]</f>
        <v>0</v>
      </c>
      <c r="F318" s="196">
        <f>[1]!BasilRadata10[[#This Row],[1A. Fylkesnummer:]]</f>
        <v>0</v>
      </c>
      <c r="G318" s="196">
        <f>[1]!BasilRadata10[[#This Row],[1A. Fylkesnavn:]]</f>
        <v>0</v>
      </c>
      <c r="H318" s="197">
        <f>[1]!BasilRadata10[[#This Row],[1B. Barnehage:]]</f>
        <v>0</v>
      </c>
      <c r="I318" s="197">
        <f>[1]!BasilRadata10[[#This Row],[1B. Organisasjonsnummer:]]</f>
        <v>0</v>
      </c>
      <c r="J318" s="197">
        <f>[1]!BasilRadata10[[#This Row],[1C. Etablert drift(årstall):]]</f>
        <v>0</v>
      </c>
      <c r="K318" s="196">
        <f>[1]!BasilRadata10[[#This Row],[1D. Barnehagetype:]]</f>
        <v>0</v>
      </c>
      <c r="L318" s="197">
        <f>[1]!BasilRadata10[[#This Row],[2A. Barnehagens eier(Private eiere må fylle ut pkt.C):]]</f>
        <v>0</v>
      </c>
      <c r="M318" s="45">
        <f>[1]!BasilRadata10[[#This Row],[8E. Oppgi antall årsverk barnehagen har pensjonsforpliktelser for:]]</f>
        <v>0</v>
      </c>
      <c r="N318" s="11">
        <f>[1]!BasilRadata10[[#This Row],[HEQ
0-2]]</f>
        <v>0</v>
      </c>
      <c r="O318" s="11">
        <f>[1]!BasilRadata10[[#This Row],[HEQ
3-6]]</f>
        <v>0</v>
      </c>
    </row>
    <row r="319" spans="1:15" x14ac:dyDescent="0.25">
      <c r="A319" s="196">
        <f>[1]!BasilRadata10[[#This Row],[År]]</f>
        <v>0</v>
      </c>
      <c r="B319" s="197">
        <f>[1]!BasilRadata10[[#This Row],[1A. Kommunenr:]]</f>
        <v>0</v>
      </c>
      <c r="C319" s="196">
        <f>[1]!BasilRadata10[[#This Row],[1A. Kommune:]]</f>
        <v>0</v>
      </c>
      <c r="D319" s="196">
        <f>[1]!BasilRadata10[[#This Row],[1A. Bydelsnummer:]]</f>
        <v>0</v>
      </c>
      <c r="E319" s="196">
        <f>[1]!BasilRadata10[[#This Row],[1A. Bydelsnavn:]]</f>
        <v>0</v>
      </c>
      <c r="F319" s="196">
        <f>[1]!BasilRadata10[[#This Row],[1A. Fylkesnummer:]]</f>
        <v>0</v>
      </c>
      <c r="G319" s="196">
        <f>[1]!BasilRadata10[[#This Row],[1A. Fylkesnavn:]]</f>
        <v>0</v>
      </c>
      <c r="H319" s="197">
        <f>[1]!BasilRadata10[[#This Row],[1B. Barnehage:]]</f>
        <v>0</v>
      </c>
      <c r="I319" s="197">
        <f>[1]!BasilRadata10[[#This Row],[1B. Organisasjonsnummer:]]</f>
        <v>0</v>
      </c>
      <c r="J319" s="197">
        <f>[1]!BasilRadata10[[#This Row],[1C. Etablert drift(årstall):]]</f>
        <v>0</v>
      </c>
      <c r="K319" s="196">
        <f>[1]!BasilRadata10[[#This Row],[1D. Barnehagetype:]]</f>
        <v>0</v>
      </c>
      <c r="L319" s="197">
        <f>[1]!BasilRadata10[[#This Row],[2A. Barnehagens eier(Private eiere må fylle ut pkt.C):]]</f>
        <v>0</v>
      </c>
      <c r="M319" s="45">
        <f>[1]!BasilRadata10[[#This Row],[8E. Oppgi antall årsverk barnehagen har pensjonsforpliktelser for:]]</f>
        <v>0</v>
      </c>
      <c r="N319" s="11">
        <f>[1]!BasilRadata10[[#This Row],[HEQ
0-2]]</f>
        <v>0</v>
      </c>
      <c r="O319" s="11">
        <f>[1]!BasilRadata10[[#This Row],[HEQ
3-6]]</f>
        <v>0</v>
      </c>
    </row>
    <row r="320" spans="1:15" x14ac:dyDescent="0.25">
      <c r="A320" s="196">
        <f>[1]!BasilRadata10[[#This Row],[År]]</f>
        <v>0</v>
      </c>
      <c r="B320" s="197">
        <f>[1]!BasilRadata10[[#This Row],[1A. Kommunenr:]]</f>
        <v>0</v>
      </c>
      <c r="C320" s="196">
        <f>[1]!BasilRadata10[[#This Row],[1A. Kommune:]]</f>
        <v>0</v>
      </c>
      <c r="D320" s="196">
        <f>[1]!BasilRadata10[[#This Row],[1A. Bydelsnummer:]]</f>
        <v>0</v>
      </c>
      <c r="E320" s="196">
        <f>[1]!BasilRadata10[[#This Row],[1A. Bydelsnavn:]]</f>
        <v>0</v>
      </c>
      <c r="F320" s="196">
        <f>[1]!BasilRadata10[[#This Row],[1A. Fylkesnummer:]]</f>
        <v>0</v>
      </c>
      <c r="G320" s="196">
        <f>[1]!BasilRadata10[[#This Row],[1A. Fylkesnavn:]]</f>
        <v>0</v>
      </c>
      <c r="H320" s="197">
        <f>[1]!BasilRadata10[[#This Row],[1B. Barnehage:]]</f>
        <v>0</v>
      </c>
      <c r="I320" s="197">
        <f>[1]!BasilRadata10[[#This Row],[1B. Organisasjonsnummer:]]</f>
        <v>0</v>
      </c>
      <c r="J320" s="197">
        <f>[1]!BasilRadata10[[#This Row],[1C. Etablert drift(årstall):]]</f>
        <v>0</v>
      </c>
      <c r="K320" s="196">
        <f>[1]!BasilRadata10[[#This Row],[1D. Barnehagetype:]]</f>
        <v>0</v>
      </c>
      <c r="L320" s="197">
        <f>[1]!BasilRadata10[[#This Row],[2A. Barnehagens eier(Private eiere må fylle ut pkt.C):]]</f>
        <v>0</v>
      </c>
      <c r="M320" s="45">
        <f>[1]!BasilRadata10[[#This Row],[8E. Oppgi antall årsverk barnehagen har pensjonsforpliktelser for:]]</f>
        <v>0</v>
      </c>
      <c r="N320" s="11">
        <f>[1]!BasilRadata10[[#This Row],[HEQ
0-2]]</f>
        <v>0</v>
      </c>
      <c r="O320" s="11">
        <f>[1]!BasilRadata10[[#This Row],[HEQ
3-6]]</f>
        <v>0</v>
      </c>
    </row>
    <row r="321" spans="1:15" x14ac:dyDescent="0.25">
      <c r="A321" s="196">
        <f>[1]!BasilRadata10[[#This Row],[År]]</f>
        <v>0</v>
      </c>
      <c r="B321" s="197">
        <f>[1]!BasilRadata10[[#This Row],[1A. Kommunenr:]]</f>
        <v>0</v>
      </c>
      <c r="C321" s="196">
        <f>[1]!BasilRadata10[[#This Row],[1A. Kommune:]]</f>
        <v>0</v>
      </c>
      <c r="D321" s="196">
        <f>[1]!BasilRadata10[[#This Row],[1A. Bydelsnummer:]]</f>
        <v>0</v>
      </c>
      <c r="E321" s="196">
        <f>[1]!BasilRadata10[[#This Row],[1A. Bydelsnavn:]]</f>
        <v>0</v>
      </c>
      <c r="F321" s="196">
        <f>[1]!BasilRadata10[[#This Row],[1A. Fylkesnummer:]]</f>
        <v>0</v>
      </c>
      <c r="G321" s="196">
        <f>[1]!BasilRadata10[[#This Row],[1A. Fylkesnavn:]]</f>
        <v>0</v>
      </c>
      <c r="H321" s="197">
        <f>[1]!BasilRadata10[[#This Row],[1B. Barnehage:]]</f>
        <v>0</v>
      </c>
      <c r="I321" s="197">
        <f>[1]!BasilRadata10[[#This Row],[1B. Organisasjonsnummer:]]</f>
        <v>0</v>
      </c>
      <c r="J321" s="197">
        <f>[1]!BasilRadata10[[#This Row],[1C. Etablert drift(årstall):]]</f>
        <v>0</v>
      </c>
      <c r="K321" s="196">
        <f>[1]!BasilRadata10[[#This Row],[1D. Barnehagetype:]]</f>
        <v>0</v>
      </c>
      <c r="L321" s="197">
        <f>[1]!BasilRadata10[[#This Row],[2A. Barnehagens eier(Private eiere må fylle ut pkt.C):]]</f>
        <v>0</v>
      </c>
      <c r="M321" s="45">
        <f>[1]!BasilRadata10[[#This Row],[8E. Oppgi antall årsverk barnehagen har pensjonsforpliktelser for:]]</f>
        <v>0</v>
      </c>
      <c r="N321" s="11">
        <f>[1]!BasilRadata10[[#This Row],[HEQ
0-2]]</f>
        <v>0</v>
      </c>
      <c r="O321" s="11">
        <f>[1]!BasilRadata10[[#This Row],[HEQ
3-6]]</f>
        <v>0</v>
      </c>
    </row>
    <row r="322" spans="1:15" x14ac:dyDescent="0.25">
      <c r="A322" s="196">
        <f>[1]!BasilRadata10[[#This Row],[År]]</f>
        <v>0</v>
      </c>
      <c r="B322" s="197">
        <f>[1]!BasilRadata10[[#This Row],[1A. Kommunenr:]]</f>
        <v>0</v>
      </c>
      <c r="C322" s="196">
        <f>[1]!BasilRadata10[[#This Row],[1A. Kommune:]]</f>
        <v>0</v>
      </c>
      <c r="D322" s="196">
        <f>[1]!BasilRadata10[[#This Row],[1A. Bydelsnummer:]]</f>
        <v>0</v>
      </c>
      <c r="E322" s="196">
        <f>[1]!BasilRadata10[[#This Row],[1A. Bydelsnavn:]]</f>
        <v>0</v>
      </c>
      <c r="F322" s="196">
        <f>[1]!BasilRadata10[[#This Row],[1A. Fylkesnummer:]]</f>
        <v>0</v>
      </c>
      <c r="G322" s="196">
        <f>[1]!BasilRadata10[[#This Row],[1A. Fylkesnavn:]]</f>
        <v>0</v>
      </c>
      <c r="H322" s="197">
        <f>[1]!BasilRadata10[[#This Row],[1B. Barnehage:]]</f>
        <v>0</v>
      </c>
      <c r="I322" s="197">
        <f>[1]!BasilRadata10[[#This Row],[1B. Organisasjonsnummer:]]</f>
        <v>0</v>
      </c>
      <c r="J322" s="197">
        <f>[1]!BasilRadata10[[#This Row],[1C. Etablert drift(årstall):]]</f>
        <v>0</v>
      </c>
      <c r="K322" s="196">
        <f>[1]!BasilRadata10[[#This Row],[1D. Barnehagetype:]]</f>
        <v>0</v>
      </c>
      <c r="L322" s="197">
        <f>[1]!BasilRadata10[[#This Row],[2A. Barnehagens eier(Private eiere må fylle ut pkt.C):]]</f>
        <v>0</v>
      </c>
      <c r="M322" s="45">
        <f>[1]!BasilRadata10[[#This Row],[8E. Oppgi antall årsverk barnehagen har pensjonsforpliktelser for:]]</f>
        <v>0</v>
      </c>
      <c r="N322" s="11">
        <f>[1]!BasilRadata10[[#This Row],[HEQ
0-2]]</f>
        <v>0</v>
      </c>
      <c r="O322" s="11">
        <f>[1]!BasilRadata10[[#This Row],[HEQ
3-6]]</f>
        <v>0</v>
      </c>
    </row>
    <row r="323" spans="1:15" x14ac:dyDescent="0.25">
      <c r="A323" s="196">
        <f>[1]!BasilRadata10[[#This Row],[År]]</f>
        <v>0</v>
      </c>
      <c r="B323" s="197">
        <f>[1]!BasilRadata10[[#This Row],[1A. Kommunenr:]]</f>
        <v>0</v>
      </c>
      <c r="C323" s="196">
        <f>[1]!BasilRadata10[[#This Row],[1A. Kommune:]]</f>
        <v>0</v>
      </c>
      <c r="D323" s="196">
        <f>[1]!BasilRadata10[[#This Row],[1A. Bydelsnummer:]]</f>
        <v>0</v>
      </c>
      <c r="E323" s="196">
        <f>[1]!BasilRadata10[[#This Row],[1A. Bydelsnavn:]]</f>
        <v>0</v>
      </c>
      <c r="F323" s="196">
        <f>[1]!BasilRadata10[[#This Row],[1A. Fylkesnummer:]]</f>
        <v>0</v>
      </c>
      <c r="G323" s="196">
        <f>[1]!BasilRadata10[[#This Row],[1A. Fylkesnavn:]]</f>
        <v>0</v>
      </c>
      <c r="H323" s="197">
        <f>[1]!BasilRadata10[[#This Row],[1B. Barnehage:]]</f>
        <v>0</v>
      </c>
      <c r="I323" s="197">
        <f>[1]!BasilRadata10[[#This Row],[1B. Organisasjonsnummer:]]</f>
        <v>0</v>
      </c>
      <c r="J323" s="197">
        <f>[1]!BasilRadata10[[#This Row],[1C. Etablert drift(årstall):]]</f>
        <v>0</v>
      </c>
      <c r="K323" s="196">
        <f>[1]!BasilRadata10[[#This Row],[1D. Barnehagetype:]]</f>
        <v>0</v>
      </c>
      <c r="L323" s="197">
        <f>[1]!BasilRadata10[[#This Row],[2A. Barnehagens eier(Private eiere må fylle ut pkt.C):]]</f>
        <v>0</v>
      </c>
      <c r="M323" s="45">
        <f>[1]!BasilRadata10[[#This Row],[8E. Oppgi antall årsverk barnehagen har pensjonsforpliktelser for:]]</f>
        <v>0</v>
      </c>
      <c r="N323" s="11">
        <f>[1]!BasilRadata10[[#This Row],[HEQ
0-2]]</f>
        <v>0</v>
      </c>
      <c r="O323" s="11">
        <f>[1]!BasilRadata10[[#This Row],[HEQ
3-6]]</f>
        <v>0</v>
      </c>
    </row>
    <row r="324" spans="1:15" x14ac:dyDescent="0.25">
      <c r="A324" s="196">
        <f>[1]!BasilRadata10[[#This Row],[År]]</f>
        <v>0</v>
      </c>
      <c r="B324" s="197">
        <f>[1]!BasilRadata10[[#This Row],[1A. Kommunenr:]]</f>
        <v>0</v>
      </c>
      <c r="C324" s="196">
        <f>[1]!BasilRadata10[[#This Row],[1A. Kommune:]]</f>
        <v>0</v>
      </c>
      <c r="D324" s="196">
        <f>[1]!BasilRadata10[[#This Row],[1A. Bydelsnummer:]]</f>
        <v>0</v>
      </c>
      <c r="E324" s="196">
        <f>[1]!BasilRadata10[[#This Row],[1A. Bydelsnavn:]]</f>
        <v>0</v>
      </c>
      <c r="F324" s="196">
        <f>[1]!BasilRadata10[[#This Row],[1A. Fylkesnummer:]]</f>
        <v>0</v>
      </c>
      <c r="G324" s="196">
        <f>[1]!BasilRadata10[[#This Row],[1A. Fylkesnavn:]]</f>
        <v>0</v>
      </c>
      <c r="H324" s="197">
        <f>[1]!BasilRadata10[[#This Row],[1B. Barnehage:]]</f>
        <v>0</v>
      </c>
      <c r="I324" s="197">
        <f>[1]!BasilRadata10[[#This Row],[1B. Organisasjonsnummer:]]</f>
        <v>0</v>
      </c>
      <c r="J324" s="197">
        <f>[1]!BasilRadata10[[#This Row],[1C. Etablert drift(årstall):]]</f>
        <v>0</v>
      </c>
      <c r="K324" s="196">
        <f>[1]!BasilRadata10[[#This Row],[1D. Barnehagetype:]]</f>
        <v>0</v>
      </c>
      <c r="L324" s="197">
        <f>[1]!BasilRadata10[[#This Row],[2A. Barnehagens eier(Private eiere må fylle ut pkt.C):]]</f>
        <v>0</v>
      </c>
      <c r="M324" s="45">
        <f>[1]!BasilRadata10[[#This Row],[8E. Oppgi antall årsverk barnehagen har pensjonsforpliktelser for:]]</f>
        <v>0</v>
      </c>
      <c r="N324" s="11">
        <f>[1]!BasilRadata10[[#This Row],[HEQ
0-2]]</f>
        <v>0</v>
      </c>
      <c r="O324" s="11">
        <f>[1]!BasilRadata10[[#This Row],[HEQ
3-6]]</f>
        <v>0</v>
      </c>
    </row>
    <row r="325" spans="1:15" x14ac:dyDescent="0.25">
      <c r="A325" s="196">
        <f>[1]!BasilRadata10[[#This Row],[År]]</f>
        <v>0</v>
      </c>
      <c r="B325" s="197">
        <f>[1]!BasilRadata10[[#This Row],[1A. Kommunenr:]]</f>
        <v>0</v>
      </c>
      <c r="C325" s="196">
        <f>[1]!BasilRadata10[[#This Row],[1A. Kommune:]]</f>
        <v>0</v>
      </c>
      <c r="D325" s="196">
        <f>[1]!BasilRadata10[[#This Row],[1A. Bydelsnummer:]]</f>
        <v>0</v>
      </c>
      <c r="E325" s="196">
        <f>[1]!BasilRadata10[[#This Row],[1A. Bydelsnavn:]]</f>
        <v>0</v>
      </c>
      <c r="F325" s="196">
        <f>[1]!BasilRadata10[[#This Row],[1A. Fylkesnummer:]]</f>
        <v>0</v>
      </c>
      <c r="G325" s="196">
        <f>[1]!BasilRadata10[[#This Row],[1A. Fylkesnavn:]]</f>
        <v>0</v>
      </c>
      <c r="H325" s="197">
        <f>[1]!BasilRadata10[[#This Row],[1B. Barnehage:]]</f>
        <v>0</v>
      </c>
      <c r="I325" s="197">
        <f>[1]!BasilRadata10[[#This Row],[1B. Organisasjonsnummer:]]</f>
        <v>0</v>
      </c>
      <c r="J325" s="197">
        <f>[1]!BasilRadata10[[#This Row],[1C. Etablert drift(årstall):]]</f>
        <v>0</v>
      </c>
      <c r="K325" s="196">
        <f>[1]!BasilRadata10[[#This Row],[1D. Barnehagetype:]]</f>
        <v>0</v>
      </c>
      <c r="L325" s="197">
        <f>[1]!BasilRadata10[[#This Row],[2A. Barnehagens eier(Private eiere må fylle ut pkt.C):]]</f>
        <v>0</v>
      </c>
      <c r="M325" s="45">
        <f>[1]!BasilRadata10[[#This Row],[8E. Oppgi antall årsverk barnehagen har pensjonsforpliktelser for:]]</f>
        <v>0</v>
      </c>
      <c r="N325" s="11">
        <f>[1]!BasilRadata10[[#This Row],[HEQ
0-2]]</f>
        <v>0</v>
      </c>
      <c r="O325" s="11">
        <f>[1]!BasilRadata10[[#This Row],[HEQ
3-6]]</f>
        <v>0</v>
      </c>
    </row>
    <row r="326" spans="1:15" x14ac:dyDescent="0.25">
      <c r="A326" s="196">
        <f>[1]!BasilRadata10[[#This Row],[År]]</f>
        <v>0</v>
      </c>
      <c r="B326" s="197">
        <f>[1]!BasilRadata10[[#This Row],[1A. Kommunenr:]]</f>
        <v>0</v>
      </c>
      <c r="C326" s="196">
        <f>[1]!BasilRadata10[[#This Row],[1A. Kommune:]]</f>
        <v>0</v>
      </c>
      <c r="D326" s="196">
        <f>[1]!BasilRadata10[[#This Row],[1A. Bydelsnummer:]]</f>
        <v>0</v>
      </c>
      <c r="E326" s="196">
        <f>[1]!BasilRadata10[[#This Row],[1A. Bydelsnavn:]]</f>
        <v>0</v>
      </c>
      <c r="F326" s="196">
        <f>[1]!BasilRadata10[[#This Row],[1A. Fylkesnummer:]]</f>
        <v>0</v>
      </c>
      <c r="G326" s="196">
        <f>[1]!BasilRadata10[[#This Row],[1A. Fylkesnavn:]]</f>
        <v>0</v>
      </c>
      <c r="H326" s="197">
        <f>[1]!BasilRadata10[[#This Row],[1B. Barnehage:]]</f>
        <v>0</v>
      </c>
      <c r="I326" s="197">
        <f>[1]!BasilRadata10[[#This Row],[1B. Organisasjonsnummer:]]</f>
        <v>0</v>
      </c>
      <c r="J326" s="197">
        <f>[1]!BasilRadata10[[#This Row],[1C. Etablert drift(årstall):]]</f>
        <v>0</v>
      </c>
      <c r="K326" s="196">
        <f>[1]!BasilRadata10[[#This Row],[1D. Barnehagetype:]]</f>
        <v>0</v>
      </c>
      <c r="L326" s="197">
        <f>[1]!BasilRadata10[[#This Row],[2A. Barnehagens eier(Private eiere må fylle ut pkt.C):]]</f>
        <v>0</v>
      </c>
      <c r="M326" s="45">
        <f>[1]!BasilRadata10[[#This Row],[8E. Oppgi antall årsverk barnehagen har pensjonsforpliktelser for:]]</f>
        <v>0</v>
      </c>
      <c r="N326" s="11">
        <f>[1]!BasilRadata10[[#This Row],[HEQ
0-2]]</f>
        <v>0</v>
      </c>
      <c r="O326" s="11">
        <f>[1]!BasilRadata10[[#This Row],[HEQ
3-6]]</f>
        <v>0</v>
      </c>
    </row>
    <row r="327" spans="1:15" x14ac:dyDescent="0.25">
      <c r="A327" s="196">
        <f>[1]!BasilRadata10[[#This Row],[År]]</f>
        <v>0</v>
      </c>
      <c r="B327" s="197">
        <f>[1]!BasilRadata10[[#This Row],[1A. Kommunenr:]]</f>
        <v>0</v>
      </c>
      <c r="C327" s="196">
        <f>[1]!BasilRadata10[[#This Row],[1A. Kommune:]]</f>
        <v>0</v>
      </c>
      <c r="D327" s="196">
        <f>[1]!BasilRadata10[[#This Row],[1A. Bydelsnummer:]]</f>
        <v>0</v>
      </c>
      <c r="E327" s="196">
        <f>[1]!BasilRadata10[[#This Row],[1A. Bydelsnavn:]]</f>
        <v>0</v>
      </c>
      <c r="F327" s="196">
        <f>[1]!BasilRadata10[[#This Row],[1A. Fylkesnummer:]]</f>
        <v>0</v>
      </c>
      <c r="G327" s="196">
        <f>[1]!BasilRadata10[[#This Row],[1A. Fylkesnavn:]]</f>
        <v>0</v>
      </c>
      <c r="H327" s="197">
        <f>[1]!BasilRadata10[[#This Row],[1B. Barnehage:]]</f>
        <v>0</v>
      </c>
      <c r="I327" s="197">
        <f>[1]!BasilRadata10[[#This Row],[1B. Organisasjonsnummer:]]</f>
        <v>0</v>
      </c>
      <c r="J327" s="197">
        <f>[1]!BasilRadata10[[#This Row],[1C. Etablert drift(årstall):]]</f>
        <v>0</v>
      </c>
      <c r="K327" s="196">
        <f>[1]!BasilRadata10[[#This Row],[1D. Barnehagetype:]]</f>
        <v>0</v>
      </c>
      <c r="L327" s="197">
        <f>[1]!BasilRadata10[[#This Row],[2A. Barnehagens eier(Private eiere må fylle ut pkt.C):]]</f>
        <v>0</v>
      </c>
      <c r="M327" s="45">
        <f>[1]!BasilRadata10[[#This Row],[8E. Oppgi antall årsverk barnehagen har pensjonsforpliktelser for:]]</f>
        <v>0</v>
      </c>
      <c r="N327" s="11">
        <f>[1]!BasilRadata10[[#This Row],[HEQ
0-2]]</f>
        <v>0</v>
      </c>
      <c r="O327" s="11">
        <f>[1]!BasilRadata10[[#This Row],[HEQ
3-6]]</f>
        <v>0</v>
      </c>
    </row>
    <row r="328" spans="1:15" x14ac:dyDescent="0.25">
      <c r="A328" s="196">
        <f>[1]!BasilRadata10[[#This Row],[År]]</f>
        <v>0</v>
      </c>
      <c r="B328" s="197">
        <f>[1]!BasilRadata10[[#This Row],[1A. Kommunenr:]]</f>
        <v>0</v>
      </c>
      <c r="C328" s="196">
        <f>[1]!BasilRadata10[[#This Row],[1A. Kommune:]]</f>
        <v>0</v>
      </c>
      <c r="D328" s="196">
        <f>[1]!BasilRadata10[[#This Row],[1A. Bydelsnummer:]]</f>
        <v>0</v>
      </c>
      <c r="E328" s="196">
        <f>[1]!BasilRadata10[[#This Row],[1A. Bydelsnavn:]]</f>
        <v>0</v>
      </c>
      <c r="F328" s="196">
        <f>[1]!BasilRadata10[[#This Row],[1A. Fylkesnummer:]]</f>
        <v>0</v>
      </c>
      <c r="G328" s="196">
        <f>[1]!BasilRadata10[[#This Row],[1A. Fylkesnavn:]]</f>
        <v>0</v>
      </c>
      <c r="H328" s="197">
        <f>[1]!BasilRadata10[[#This Row],[1B. Barnehage:]]</f>
        <v>0</v>
      </c>
      <c r="I328" s="197">
        <f>[1]!BasilRadata10[[#This Row],[1B. Organisasjonsnummer:]]</f>
        <v>0</v>
      </c>
      <c r="J328" s="197">
        <f>[1]!BasilRadata10[[#This Row],[1C. Etablert drift(årstall):]]</f>
        <v>0</v>
      </c>
      <c r="K328" s="196">
        <f>[1]!BasilRadata10[[#This Row],[1D. Barnehagetype:]]</f>
        <v>0</v>
      </c>
      <c r="L328" s="197">
        <f>[1]!BasilRadata10[[#This Row],[2A. Barnehagens eier(Private eiere må fylle ut pkt.C):]]</f>
        <v>0</v>
      </c>
      <c r="M328" s="45">
        <f>[1]!BasilRadata10[[#This Row],[8E. Oppgi antall årsverk barnehagen har pensjonsforpliktelser for:]]</f>
        <v>0</v>
      </c>
      <c r="N328" s="11">
        <f>[1]!BasilRadata10[[#This Row],[HEQ
0-2]]</f>
        <v>0</v>
      </c>
      <c r="O328" s="11">
        <f>[1]!BasilRadata10[[#This Row],[HEQ
3-6]]</f>
        <v>0</v>
      </c>
    </row>
    <row r="329" spans="1:15" x14ac:dyDescent="0.25">
      <c r="A329" s="196">
        <f>[1]!BasilRadata10[[#This Row],[År]]</f>
        <v>0</v>
      </c>
      <c r="B329" s="197">
        <f>[1]!BasilRadata10[[#This Row],[1A. Kommunenr:]]</f>
        <v>0</v>
      </c>
      <c r="C329" s="196">
        <f>[1]!BasilRadata10[[#This Row],[1A. Kommune:]]</f>
        <v>0</v>
      </c>
      <c r="D329" s="196">
        <f>[1]!BasilRadata10[[#This Row],[1A. Bydelsnummer:]]</f>
        <v>0</v>
      </c>
      <c r="E329" s="196">
        <f>[1]!BasilRadata10[[#This Row],[1A. Bydelsnavn:]]</f>
        <v>0</v>
      </c>
      <c r="F329" s="196">
        <f>[1]!BasilRadata10[[#This Row],[1A. Fylkesnummer:]]</f>
        <v>0</v>
      </c>
      <c r="G329" s="196">
        <f>[1]!BasilRadata10[[#This Row],[1A. Fylkesnavn:]]</f>
        <v>0</v>
      </c>
      <c r="H329" s="197">
        <f>[1]!BasilRadata10[[#This Row],[1B. Barnehage:]]</f>
        <v>0</v>
      </c>
      <c r="I329" s="197">
        <f>[1]!BasilRadata10[[#This Row],[1B. Organisasjonsnummer:]]</f>
        <v>0</v>
      </c>
      <c r="J329" s="197">
        <f>[1]!BasilRadata10[[#This Row],[1C. Etablert drift(årstall):]]</f>
        <v>0</v>
      </c>
      <c r="K329" s="196">
        <f>[1]!BasilRadata10[[#This Row],[1D. Barnehagetype:]]</f>
        <v>0</v>
      </c>
      <c r="L329" s="197">
        <f>[1]!BasilRadata10[[#This Row],[2A. Barnehagens eier(Private eiere må fylle ut pkt.C):]]</f>
        <v>0</v>
      </c>
      <c r="M329" s="45">
        <f>[1]!BasilRadata10[[#This Row],[8E. Oppgi antall årsverk barnehagen har pensjonsforpliktelser for:]]</f>
        <v>0</v>
      </c>
      <c r="N329" s="11">
        <f>[1]!BasilRadata10[[#This Row],[HEQ
0-2]]</f>
        <v>0</v>
      </c>
      <c r="O329" s="11">
        <f>[1]!BasilRadata10[[#This Row],[HEQ
3-6]]</f>
        <v>0</v>
      </c>
    </row>
    <row r="330" spans="1:15" x14ac:dyDescent="0.25">
      <c r="A330" s="196">
        <f>[1]!BasilRadata10[[#This Row],[År]]</f>
        <v>0</v>
      </c>
      <c r="B330" s="197">
        <f>[1]!BasilRadata10[[#This Row],[1A. Kommunenr:]]</f>
        <v>0</v>
      </c>
      <c r="C330" s="196">
        <f>[1]!BasilRadata10[[#This Row],[1A. Kommune:]]</f>
        <v>0</v>
      </c>
      <c r="D330" s="196">
        <f>[1]!BasilRadata10[[#This Row],[1A. Bydelsnummer:]]</f>
        <v>0</v>
      </c>
      <c r="E330" s="196">
        <f>[1]!BasilRadata10[[#This Row],[1A. Bydelsnavn:]]</f>
        <v>0</v>
      </c>
      <c r="F330" s="196">
        <f>[1]!BasilRadata10[[#This Row],[1A. Fylkesnummer:]]</f>
        <v>0</v>
      </c>
      <c r="G330" s="196">
        <f>[1]!BasilRadata10[[#This Row],[1A. Fylkesnavn:]]</f>
        <v>0</v>
      </c>
      <c r="H330" s="197">
        <f>[1]!BasilRadata10[[#This Row],[1B. Barnehage:]]</f>
        <v>0</v>
      </c>
      <c r="I330" s="197">
        <f>[1]!BasilRadata10[[#This Row],[1B. Organisasjonsnummer:]]</f>
        <v>0</v>
      </c>
      <c r="J330" s="197">
        <f>[1]!BasilRadata10[[#This Row],[1C. Etablert drift(årstall):]]</f>
        <v>0</v>
      </c>
      <c r="K330" s="196">
        <f>[1]!BasilRadata10[[#This Row],[1D. Barnehagetype:]]</f>
        <v>0</v>
      </c>
      <c r="L330" s="197">
        <f>[1]!BasilRadata10[[#This Row],[2A. Barnehagens eier(Private eiere må fylle ut pkt.C):]]</f>
        <v>0</v>
      </c>
      <c r="M330" s="45">
        <f>[1]!BasilRadata10[[#This Row],[8E. Oppgi antall årsverk barnehagen har pensjonsforpliktelser for:]]</f>
        <v>0</v>
      </c>
      <c r="N330" s="11">
        <f>[1]!BasilRadata10[[#This Row],[HEQ
0-2]]</f>
        <v>0</v>
      </c>
      <c r="O330" s="11">
        <f>[1]!BasilRadata10[[#This Row],[HEQ
3-6]]</f>
        <v>0</v>
      </c>
    </row>
    <row r="331" spans="1:15" x14ac:dyDescent="0.25">
      <c r="A331" s="196">
        <f>[1]!BasilRadata10[[#This Row],[År]]</f>
        <v>0</v>
      </c>
      <c r="B331" s="197">
        <f>[1]!BasilRadata10[[#This Row],[1A. Kommunenr:]]</f>
        <v>0</v>
      </c>
      <c r="C331" s="196">
        <f>[1]!BasilRadata10[[#This Row],[1A. Kommune:]]</f>
        <v>0</v>
      </c>
      <c r="D331" s="196">
        <f>[1]!BasilRadata10[[#This Row],[1A. Bydelsnummer:]]</f>
        <v>0</v>
      </c>
      <c r="E331" s="196">
        <f>[1]!BasilRadata10[[#This Row],[1A. Bydelsnavn:]]</f>
        <v>0</v>
      </c>
      <c r="F331" s="196">
        <f>[1]!BasilRadata10[[#This Row],[1A. Fylkesnummer:]]</f>
        <v>0</v>
      </c>
      <c r="G331" s="196">
        <f>[1]!BasilRadata10[[#This Row],[1A. Fylkesnavn:]]</f>
        <v>0</v>
      </c>
      <c r="H331" s="197">
        <f>[1]!BasilRadata10[[#This Row],[1B. Barnehage:]]</f>
        <v>0</v>
      </c>
      <c r="I331" s="197">
        <f>[1]!BasilRadata10[[#This Row],[1B. Organisasjonsnummer:]]</f>
        <v>0</v>
      </c>
      <c r="J331" s="197">
        <f>[1]!BasilRadata10[[#This Row],[1C. Etablert drift(årstall):]]</f>
        <v>0</v>
      </c>
      <c r="K331" s="196">
        <f>[1]!BasilRadata10[[#This Row],[1D. Barnehagetype:]]</f>
        <v>0</v>
      </c>
      <c r="L331" s="197">
        <f>[1]!BasilRadata10[[#This Row],[2A. Barnehagens eier(Private eiere må fylle ut pkt.C):]]</f>
        <v>0</v>
      </c>
      <c r="M331" s="45">
        <f>[1]!BasilRadata10[[#This Row],[8E. Oppgi antall årsverk barnehagen har pensjonsforpliktelser for:]]</f>
        <v>0</v>
      </c>
      <c r="N331" s="11">
        <f>[1]!BasilRadata10[[#This Row],[HEQ
0-2]]</f>
        <v>0</v>
      </c>
      <c r="O331" s="11">
        <f>[1]!BasilRadata10[[#This Row],[HEQ
3-6]]</f>
        <v>0</v>
      </c>
    </row>
    <row r="332" spans="1:15" x14ac:dyDescent="0.25">
      <c r="A332" s="196">
        <f>[1]!BasilRadata10[[#This Row],[År]]</f>
        <v>0</v>
      </c>
      <c r="B332" s="197">
        <f>[1]!BasilRadata10[[#This Row],[1A. Kommunenr:]]</f>
        <v>0</v>
      </c>
      <c r="C332" s="196">
        <f>[1]!BasilRadata10[[#This Row],[1A. Kommune:]]</f>
        <v>0</v>
      </c>
      <c r="D332" s="196">
        <f>[1]!BasilRadata10[[#This Row],[1A. Bydelsnummer:]]</f>
        <v>0</v>
      </c>
      <c r="E332" s="196">
        <f>[1]!BasilRadata10[[#This Row],[1A. Bydelsnavn:]]</f>
        <v>0</v>
      </c>
      <c r="F332" s="196">
        <f>[1]!BasilRadata10[[#This Row],[1A. Fylkesnummer:]]</f>
        <v>0</v>
      </c>
      <c r="G332" s="196">
        <f>[1]!BasilRadata10[[#This Row],[1A. Fylkesnavn:]]</f>
        <v>0</v>
      </c>
      <c r="H332" s="197">
        <f>[1]!BasilRadata10[[#This Row],[1B. Barnehage:]]</f>
        <v>0</v>
      </c>
      <c r="I332" s="197">
        <f>[1]!BasilRadata10[[#This Row],[1B. Organisasjonsnummer:]]</f>
        <v>0</v>
      </c>
      <c r="J332" s="197">
        <f>[1]!BasilRadata10[[#This Row],[1C. Etablert drift(årstall):]]</f>
        <v>0</v>
      </c>
      <c r="K332" s="196">
        <f>[1]!BasilRadata10[[#This Row],[1D. Barnehagetype:]]</f>
        <v>0</v>
      </c>
      <c r="L332" s="197">
        <f>[1]!BasilRadata10[[#This Row],[2A. Barnehagens eier(Private eiere må fylle ut pkt.C):]]</f>
        <v>0</v>
      </c>
      <c r="M332" s="45">
        <f>[1]!BasilRadata10[[#This Row],[8E. Oppgi antall årsverk barnehagen har pensjonsforpliktelser for:]]</f>
        <v>0</v>
      </c>
      <c r="N332" s="11">
        <f>[1]!BasilRadata10[[#This Row],[HEQ
0-2]]</f>
        <v>0</v>
      </c>
      <c r="O332" s="11">
        <f>[1]!BasilRadata10[[#This Row],[HEQ
3-6]]</f>
        <v>0</v>
      </c>
    </row>
    <row r="333" spans="1:15" x14ac:dyDescent="0.25">
      <c r="A333" s="196">
        <f>[1]!BasilRadata10[[#This Row],[År]]</f>
        <v>0</v>
      </c>
      <c r="B333" s="197">
        <f>[1]!BasilRadata10[[#This Row],[1A. Kommunenr:]]</f>
        <v>0</v>
      </c>
      <c r="C333" s="196">
        <f>[1]!BasilRadata10[[#This Row],[1A. Kommune:]]</f>
        <v>0</v>
      </c>
      <c r="D333" s="196">
        <f>[1]!BasilRadata10[[#This Row],[1A. Bydelsnummer:]]</f>
        <v>0</v>
      </c>
      <c r="E333" s="196">
        <f>[1]!BasilRadata10[[#This Row],[1A. Bydelsnavn:]]</f>
        <v>0</v>
      </c>
      <c r="F333" s="196">
        <f>[1]!BasilRadata10[[#This Row],[1A. Fylkesnummer:]]</f>
        <v>0</v>
      </c>
      <c r="G333" s="196">
        <f>[1]!BasilRadata10[[#This Row],[1A. Fylkesnavn:]]</f>
        <v>0</v>
      </c>
      <c r="H333" s="197">
        <f>[1]!BasilRadata10[[#This Row],[1B. Barnehage:]]</f>
        <v>0</v>
      </c>
      <c r="I333" s="197">
        <f>[1]!BasilRadata10[[#This Row],[1B. Organisasjonsnummer:]]</f>
        <v>0</v>
      </c>
      <c r="J333" s="197">
        <f>[1]!BasilRadata10[[#This Row],[1C. Etablert drift(årstall):]]</f>
        <v>0</v>
      </c>
      <c r="K333" s="196">
        <f>[1]!BasilRadata10[[#This Row],[1D. Barnehagetype:]]</f>
        <v>0</v>
      </c>
      <c r="L333" s="197">
        <f>[1]!BasilRadata10[[#This Row],[2A. Barnehagens eier(Private eiere må fylle ut pkt.C):]]</f>
        <v>0</v>
      </c>
      <c r="M333" s="45">
        <f>[1]!BasilRadata10[[#This Row],[8E. Oppgi antall årsverk barnehagen har pensjonsforpliktelser for:]]</f>
        <v>0</v>
      </c>
      <c r="N333" s="11">
        <f>[1]!BasilRadata10[[#This Row],[HEQ
0-2]]</f>
        <v>0</v>
      </c>
      <c r="O333" s="11">
        <f>[1]!BasilRadata10[[#This Row],[HEQ
3-6]]</f>
        <v>0</v>
      </c>
    </row>
    <row r="334" spans="1:15" x14ac:dyDescent="0.25">
      <c r="A334" s="196">
        <f>[1]!BasilRadata10[[#This Row],[År]]</f>
        <v>0</v>
      </c>
      <c r="B334" s="197">
        <f>[1]!BasilRadata10[[#This Row],[1A. Kommunenr:]]</f>
        <v>0</v>
      </c>
      <c r="C334" s="196">
        <f>[1]!BasilRadata10[[#This Row],[1A. Kommune:]]</f>
        <v>0</v>
      </c>
      <c r="D334" s="196">
        <f>[1]!BasilRadata10[[#This Row],[1A. Bydelsnummer:]]</f>
        <v>0</v>
      </c>
      <c r="E334" s="196">
        <f>[1]!BasilRadata10[[#This Row],[1A. Bydelsnavn:]]</f>
        <v>0</v>
      </c>
      <c r="F334" s="196">
        <f>[1]!BasilRadata10[[#This Row],[1A. Fylkesnummer:]]</f>
        <v>0</v>
      </c>
      <c r="G334" s="196">
        <f>[1]!BasilRadata10[[#This Row],[1A. Fylkesnavn:]]</f>
        <v>0</v>
      </c>
      <c r="H334" s="197">
        <f>[1]!BasilRadata10[[#This Row],[1B. Barnehage:]]</f>
        <v>0</v>
      </c>
      <c r="I334" s="197">
        <f>[1]!BasilRadata10[[#This Row],[1B. Organisasjonsnummer:]]</f>
        <v>0</v>
      </c>
      <c r="J334" s="197">
        <f>[1]!BasilRadata10[[#This Row],[1C. Etablert drift(årstall):]]</f>
        <v>0</v>
      </c>
      <c r="K334" s="196">
        <f>[1]!BasilRadata10[[#This Row],[1D. Barnehagetype:]]</f>
        <v>0</v>
      </c>
      <c r="L334" s="197">
        <f>[1]!BasilRadata10[[#This Row],[2A. Barnehagens eier(Private eiere må fylle ut pkt.C):]]</f>
        <v>0</v>
      </c>
      <c r="M334" s="45">
        <f>[1]!BasilRadata10[[#This Row],[8E. Oppgi antall årsverk barnehagen har pensjonsforpliktelser for:]]</f>
        <v>0</v>
      </c>
      <c r="N334" s="11">
        <f>[1]!BasilRadata10[[#This Row],[HEQ
0-2]]</f>
        <v>0</v>
      </c>
      <c r="O334" s="11">
        <f>[1]!BasilRadata10[[#This Row],[HEQ
3-6]]</f>
        <v>0</v>
      </c>
    </row>
    <row r="335" spans="1:15" x14ac:dyDescent="0.25">
      <c r="A335" s="196">
        <f>[1]!BasilRadata10[[#This Row],[År]]</f>
        <v>0</v>
      </c>
      <c r="B335" s="197">
        <f>[1]!BasilRadata10[[#This Row],[1A. Kommunenr:]]</f>
        <v>0</v>
      </c>
      <c r="C335" s="196">
        <f>[1]!BasilRadata10[[#This Row],[1A. Kommune:]]</f>
        <v>0</v>
      </c>
      <c r="D335" s="196">
        <f>[1]!BasilRadata10[[#This Row],[1A. Bydelsnummer:]]</f>
        <v>0</v>
      </c>
      <c r="E335" s="196">
        <f>[1]!BasilRadata10[[#This Row],[1A. Bydelsnavn:]]</f>
        <v>0</v>
      </c>
      <c r="F335" s="196">
        <f>[1]!BasilRadata10[[#This Row],[1A. Fylkesnummer:]]</f>
        <v>0</v>
      </c>
      <c r="G335" s="196">
        <f>[1]!BasilRadata10[[#This Row],[1A. Fylkesnavn:]]</f>
        <v>0</v>
      </c>
      <c r="H335" s="197">
        <f>[1]!BasilRadata10[[#This Row],[1B. Barnehage:]]</f>
        <v>0</v>
      </c>
      <c r="I335" s="197">
        <f>[1]!BasilRadata10[[#This Row],[1B. Organisasjonsnummer:]]</f>
        <v>0</v>
      </c>
      <c r="J335" s="197">
        <f>[1]!BasilRadata10[[#This Row],[1C. Etablert drift(årstall):]]</f>
        <v>0</v>
      </c>
      <c r="K335" s="196">
        <f>[1]!BasilRadata10[[#This Row],[1D. Barnehagetype:]]</f>
        <v>0</v>
      </c>
      <c r="L335" s="197">
        <f>[1]!BasilRadata10[[#This Row],[2A. Barnehagens eier(Private eiere må fylle ut pkt.C):]]</f>
        <v>0</v>
      </c>
      <c r="M335" s="45">
        <f>[1]!BasilRadata10[[#This Row],[8E. Oppgi antall årsverk barnehagen har pensjonsforpliktelser for:]]</f>
        <v>0</v>
      </c>
      <c r="N335" s="11">
        <f>[1]!BasilRadata10[[#This Row],[HEQ
0-2]]</f>
        <v>0</v>
      </c>
      <c r="O335" s="11">
        <f>[1]!BasilRadata10[[#This Row],[HEQ
3-6]]</f>
        <v>0</v>
      </c>
    </row>
    <row r="336" spans="1:15" x14ac:dyDescent="0.25">
      <c r="A336" s="196">
        <f>[1]!BasilRadata10[[#This Row],[År]]</f>
        <v>0</v>
      </c>
      <c r="B336" s="197">
        <f>[1]!BasilRadata10[[#This Row],[1A. Kommunenr:]]</f>
        <v>0</v>
      </c>
      <c r="C336" s="196">
        <f>[1]!BasilRadata10[[#This Row],[1A. Kommune:]]</f>
        <v>0</v>
      </c>
      <c r="D336" s="196">
        <f>[1]!BasilRadata10[[#This Row],[1A. Bydelsnummer:]]</f>
        <v>0</v>
      </c>
      <c r="E336" s="196">
        <f>[1]!BasilRadata10[[#This Row],[1A. Bydelsnavn:]]</f>
        <v>0</v>
      </c>
      <c r="F336" s="196">
        <f>[1]!BasilRadata10[[#This Row],[1A. Fylkesnummer:]]</f>
        <v>0</v>
      </c>
      <c r="G336" s="196">
        <f>[1]!BasilRadata10[[#This Row],[1A. Fylkesnavn:]]</f>
        <v>0</v>
      </c>
      <c r="H336" s="197">
        <f>[1]!BasilRadata10[[#This Row],[1B. Barnehage:]]</f>
        <v>0</v>
      </c>
      <c r="I336" s="197">
        <f>[1]!BasilRadata10[[#This Row],[1B. Organisasjonsnummer:]]</f>
        <v>0</v>
      </c>
      <c r="J336" s="197">
        <f>[1]!BasilRadata10[[#This Row],[1C. Etablert drift(årstall):]]</f>
        <v>0</v>
      </c>
      <c r="K336" s="196">
        <f>[1]!BasilRadata10[[#This Row],[1D. Barnehagetype:]]</f>
        <v>0</v>
      </c>
      <c r="L336" s="197">
        <f>[1]!BasilRadata10[[#This Row],[2A. Barnehagens eier(Private eiere må fylle ut pkt.C):]]</f>
        <v>0</v>
      </c>
      <c r="M336" s="45">
        <f>[1]!BasilRadata10[[#This Row],[8E. Oppgi antall årsverk barnehagen har pensjonsforpliktelser for:]]</f>
        <v>0</v>
      </c>
      <c r="N336" s="11">
        <f>[1]!BasilRadata10[[#This Row],[HEQ
0-2]]</f>
        <v>0</v>
      </c>
      <c r="O336" s="11">
        <f>[1]!BasilRadata10[[#This Row],[HEQ
3-6]]</f>
        <v>0</v>
      </c>
    </row>
    <row r="337" spans="1:15" x14ac:dyDescent="0.25">
      <c r="A337" s="196">
        <f>[1]!BasilRadata10[[#This Row],[År]]</f>
        <v>0</v>
      </c>
      <c r="B337" s="197">
        <f>[1]!BasilRadata10[[#This Row],[1A. Kommunenr:]]</f>
        <v>0</v>
      </c>
      <c r="C337" s="196">
        <f>[1]!BasilRadata10[[#This Row],[1A. Kommune:]]</f>
        <v>0</v>
      </c>
      <c r="D337" s="196">
        <f>[1]!BasilRadata10[[#This Row],[1A. Bydelsnummer:]]</f>
        <v>0</v>
      </c>
      <c r="E337" s="196">
        <f>[1]!BasilRadata10[[#This Row],[1A. Bydelsnavn:]]</f>
        <v>0</v>
      </c>
      <c r="F337" s="196">
        <f>[1]!BasilRadata10[[#This Row],[1A. Fylkesnummer:]]</f>
        <v>0</v>
      </c>
      <c r="G337" s="196">
        <f>[1]!BasilRadata10[[#This Row],[1A. Fylkesnavn:]]</f>
        <v>0</v>
      </c>
      <c r="H337" s="197">
        <f>[1]!BasilRadata10[[#This Row],[1B. Barnehage:]]</f>
        <v>0</v>
      </c>
      <c r="I337" s="197">
        <f>[1]!BasilRadata10[[#This Row],[1B. Organisasjonsnummer:]]</f>
        <v>0</v>
      </c>
      <c r="J337" s="197">
        <f>[1]!BasilRadata10[[#This Row],[1C. Etablert drift(årstall):]]</f>
        <v>0</v>
      </c>
      <c r="K337" s="196">
        <f>[1]!BasilRadata10[[#This Row],[1D. Barnehagetype:]]</f>
        <v>0</v>
      </c>
      <c r="L337" s="197">
        <f>[1]!BasilRadata10[[#This Row],[2A. Barnehagens eier(Private eiere må fylle ut pkt.C):]]</f>
        <v>0</v>
      </c>
      <c r="M337" s="45">
        <f>[1]!BasilRadata10[[#This Row],[8E. Oppgi antall årsverk barnehagen har pensjonsforpliktelser for:]]</f>
        <v>0</v>
      </c>
      <c r="N337" s="11">
        <f>[1]!BasilRadata10[[#This Row],[HEQ
0-2]]</f>
        <v>0</v>
      </c>
      <c r="O337" s="11">
        <f>[1]!BasilRadata10[[#This Row],[HEQ
3-6]]</f>
        <v>0</v>
      </c>
    </row>
    <row r="338" spans="1:15" x14ac:dyDescent="0.25">
      <c r="A338" s="196">
        <f>[1]!BasilRadata10[[#This Row],[År]]</f>
        <v>0</v>
      </c>
      <c r="B338" s="197">
        <f>[1]!BasilRadata10[[#This Row],[1A. Kommunenr:]]</f>
        <v>0</v>
      </c>
      <c r="C338" s="196">
        <f>[1]!BasilRadata10[[#This Row],[1A. Kommune:]]</f>
        <v>0</v>
      </c>
      <c r="D338" s="196">
        <f>[1]!BasilRadata10[[#This Row],[1A. Bydelsnummer:]]</f>
        <v>0</v>
      </c>
      <c r="E338" s="196">
        <f>[1]!BasilRadata10[[#This Row],[1A. Bydelsnavn:]]</f>
        <v>0</v>
      </c>
      <c r="F338" s="196">
        <f>[1]!BasilRadata10[[#This Row],[1A. Fylkesnummer:]]</f>
        <v>0</v>
      </c>
      <c r="G338" s="196">
        <f>[1]!BasilRadata10[[#This Row],[1A. Fylkesnavn:]]</f>
        <v>0</v>
      </c>
      <c r="H338" s="197">
        <f>[1]!BasilRadata10[[#This Row],[1B. Barnehage:]]</f>
        <v>0</v>
      </c>
      <c r="I338" s="197">
        <f>[1]!BasilRadata10[[#This Row],[1B. Organisasjonsnummer:]]</f>
        <v>0</v>
      </c>
      <c r="J338" s="197">
        <f>[1]!BasilRadata10[[#This Row],[1C. Etablert drift(årstall):]]</f>
        <v>0</v>
      </c>
      <c r="K338" s="196">
        <f>[1]!BasilRadata10[[#This Row],[1D. Barnehagetype:]]</f>
        <v>0</v>
      </c>
      <c r="L338" s="197">
        <f>[1]!BasilRadata10[[#This Row],[2A. Barnehagens eier(Private eiere må fylle ut pkt.C):]]</f>
        <v>0</v>
      </c>
      <c r="M338" s="45">
        <f>[1]!BasilRadata10[[#This Row],[8E. Oppgi antall årsverk barnehagen har pensjonsforpliktelser for:]]</f>
        <v>0</v>
      </c>
      <c r="N338" s="11">
        <f>[1]!BasilRadata10[[#This Row],[HEQ
0-2]]</f>
        <v>0</v>
      </c>
      <c r="O338" s="11">
        <f>[1]!BasilRadata10[[#This Row],[HEQ
3-6]]</f>
        <v>0</v>
      </c>
    </row>
    <row r="339" spans="1:15" x14ac:dyDescent="0.25">
      <c r="A339" s="196">
        <f>[1]!BasilRadata10[[#This Row],[År]]</f>
        <v>0</v>
      </c>
      <c r="B339" s="197">
        <f>[1]!BasilRadata10[[#This Row],[1A. Kommunenr:]]</f>
        <v>0</v>
      </c>
      <c r="C339" s="196">
        <f>[1]!BasilRadata10[[#This Row],[1A. Kommune:]]</f>
        <v>0</v>
      </c>
      <c r="D339" s="196">
        <f>[1]!BasilRadata10[[#This Row],[1A. Bydelsnummer:]]</f>
        <v>0</v>
      </c>
      <c r="E339" s="196">
        <f>[1]!BasilRadata10[[#This Row],[1A. Bydelsnavn:]]</f>
        <v>0</v>
      </c>
      <c r="F339" s="196">
        <f>[1]!BasilRadata10[[#This Row],[1A. Fylkesnummer:]]</f>
        <v>0</v>
      </c>
      <c r="G339" s="196">
        <f>[1]!BasilRadata10[[#This Row],[1A. Fylkesnavn:]]</f>
        <v>0</v>
      </c>
      <c r="H339" s="197">
        <f>[1]!BasilRadata10[[#This Row],[1B. Barnehage:]]</f>
        <v>0</v>
      </c>
      <c r="I339" s="197">
        <f>[1]!BasilRadata10[[#This Row],[1B. Organisasjonsnummer:]]</f>
        <v>0</v>
      </c>
      <c r="J339" s="197">
        <f>[1]!BasilRadata10[[#This Row],[1C. Etablert drift(årstall):]]</f>
        <v>0</v>
      </c>
      <c r="K339" s="196">
        <f>[1]!BasilRadata10[[#This Row],[1D. Barnehagetype:]]</f>
        <v>0</v>
      </c>
      <c r="L339" s="197">
        <f>[1]!BasilRadata10[[#This Row],[2A. Barnehagens eier(Private eiere må fylle ut pkt.C):]]</f>
        <v>0</v>
      </c>
      <c r="M339" s="45">
        <f>[1]!BasilRadata10[[#This Row],[8E. Oppgi antall årsverk barnehagen har pensjonsforpliktelser for:]]</f>
        <v>0</v>
      </c>
      <c r="N339" s="11">
        <f>[1]!BasilRadata10[[#This Row],[HEQ
0-2]]</f>
        <v>0</v>
      </c>
      <c r="O339" s="11">
        <f>[1]!BasilRadata10[[#This Row],[HEQ
3-6]]</f>
        <v>0</v>
      </c>
    </row>
    <row r="340" spans="1:15" x14ac:dyDescent="0.25">
      <c r="A340" s="196">
        <f>[1]!BasilRadata10[[#This Row],[År]]</f>
        <v>0</v>
      </c>
      <c r="B340" s="197">
        <f>[1]!BasilRadata10[[#This Row],[1A. Kommunenr:]]</f>
        <v>0</v>
      </c>
      <c r="C340" s="196">
        <f>[1]!BasilRadata10[[#This Row],[1A. Kommune:]]</f>
        <v>0</v>
      </c>
      <c r="D340" s="196">
        <f>[1]!BasilRadata10[[#This Row],[1A. Bydelsnummer:]]</f>
        <v>0</v>
      </c>
      <c r="E340" s="196">
        <f>[1]!BasilRadata10[[#This Row],[1A. Bydelsnavn:]]</f>
        <v>0</v>
      </c>
      <c r="F340" s="196">
        <f>[1]!BasilRadata10[[#This Row],[1A. Fylkesnummer:]]</f>
        <v>0</v>
      </c>
      <c r="G340" s="196">
        <f>[1]!BasilRadata10[[#This Row],[1A. Fylkesnavn:]]</f>
        <v>0</v>
      </c>
      <c r="H340" s="197">
        <f>[1]!BasilRadata10[[#This Row],[1B. Barnehage:]]</f>
        <v>0</v>
      </c>
      <c r="I340" s="197">
        <f>[1]!BasilRadata10[[#This Row],[1B. Organisasjonsnummer:]]</f>
        <v>0</v>
      </c>
      <c r="J340" s="197">
        <f>[1]!BasilRadata10[[#This Row],[1C. Etablert drift(årstall):]]</f>
        <v>0</v>
      </c>
      <c r="K340" s="196">
        <f>[1]!BasilRadata10[[#This Row],[1D. Barnehagetype:]]</f>
        <v>0</v>
      </c>
      <c r="L340" s="197">
        <f>[1]!BasilRadata10[[#This Row],[2A. Barnehagens eier(Private eiere må fylle ut pkt.C):]]</f>
        <v>0</v>
      </c>
      <c r="M340" s="45">
        <f>[1]!BasilRadata10[[#This Row],[8E. Oppgi antall årsverk barnehagen har pensjonsforpliktelser for:]]</f>
        <v>0</v>
      </c>
      <c r="N340" s="11">
        <f>[1]!BasilRadata10[[#This Row],[HEQ
0-2]]</f>
        <v>0</v>
      </c>
      <c r="O340" s="11">
        <f>[1]!BasilRadata10[[#This Row],[HEQ
3-6]]</f>
        <v>0</v>
      </c>
    </row>
    <row r="341" spans="1:15" x14ac:dyDescent="0.25">
      <c r="A341" s="196">
        <f>[1]!BasilRadata10[[#This Row],[År]]</f>
        <v>0</v>
      </c>
      <c r="B341" s="197">
        <f>[1]!BasilRadata10[[#This Row],[1A. Kommunenr:]]</f>
        <v>0</v>
      </c>
      <c r="C341" s="196">
        <f>[1]!BasilRadata10[[#This Row],[1A. Kommune:]]</f>
        <v>0</v>
      </c>
      <c r="D341" s="196">
        <f>[1]!BasilRadata10[[#This Row],[1A. Bydelsnummer:]]</f>
        <v>0</v>
      </c>
      <c r="E341" s="196">
        <f>[1]!BasilRadata10[[#This Row],[1A. Bydelsnavn:]]</f>
        <v>0</v>
      </c>
      <c r="F341" s="196">
        <f>[1]!BasilRadata10[[#This Row],[1A. Fylkesnummer:]]</f>
        <v>0</v>
      </c>
      <c r="G341" s="196">
        <f>[1]!BasilRadata10[[#This Row],[1A. Fylkesnavn:]]</f>
        <v>0</v>
      </c>
      <c r="H341" s="197">
        <f>[1]!BasilRadata10[[#This Row],[1B. Barnehage:]]</f>
        <v>0</v>
      </c>
      <c r="I341" s="197">
        <f>[1]!BasilRadata10[[#This Row],[1B. Organisasjonsnummer:]]</f>
        <v>0</v>
      </c>
      <c r="J341" s="197">
        <f>[1]!BasilRadata10[[#This Row],[1C. Etablert drift(årstall):]]</f>
        <v>0</v>
      </c>
      <c r="K341" s="196">
        <f>[1]!BasilRadata10[[#This Row],[1D. Barnehagetype:]]</f>
        <v>0</v>
      </c>
      <c r="L341" s="197">
        <f>[1]!BasilRadata10[[#This Row],[2A. Barnehagens eier(Private eiere må fylle ut pkt.C):]]</f>
        <v>0</v>
      </c>
      <c r="M341" s="45">
        <f>[1]!BasilRadata10[[#This Row],[8E. Oppgi antall årsverk barnehagen har pensjonsforpliktelser for:]]</f>
        <v>0</v>
      </c>
      <c r="N341" s="11">
        <f>[1]!BasilRadata10[[#This Row],[HEQ
0-2]]</f>
        <v>0</v>
      </c>
      <c r="O341" s="11">
        <f>[1]!BasilRadata10[[#This Row],[HEQ
3-6]]</f>
        <v>0</v>
      </c>
    </row>
    <row r="342" spans="1:15" x14ac:dyDescent="0.25">
      <c r="A342" s="196">
        <f>[1]!BasilRadata10[[#This Row],[År]]</f>
        <v>0</v>
      </c>
      <c r="B342" s="197">
        <f>[1]!BasilRadata10[[#This Row],[1A. Kommunenr:]]</f>
        <v>0</v>
      </c>
      <c r="C342" s="196">
        <f>[1]!BasilRadata10[[#This Row],[1A. Kommune:]]</f>
        <v>0</v>
      </c>
      <c r="D342" s="196">
        <f>[1]!BasilRadata10[[#This Row],[1A. Bydelsnummer:]]</f>
        <v>0</v>
      </c>
      <c r="E342" s="196">
        <f>[1]!BasilRadata10[[#This Row],[1A. Bydelsnavn:]]</f>
        <v>0</v>
      </c>
      <c r="F342" s="196">
        <f>[1]!BasilRadata10[[#This Row],[1A. Fylkesnummer:]]</f>
        <v>0</v>
      </c>
      <c r="G342" s="196">
        <f>[1]!BasilRadata10[[#This Row],[1A. Fylkesnavn:]]</f>
        <v>0</v>
      </c>
      <c r="H342" s="197">
        <f>[1]!BasilRadata10[[#This Row],[1B. Barnehage:]]</f>
        <v>0</v>
      </c>
      <c r="I342" s="197">
        <f>[1]!BasilRadata10[[#This Row],[1B. Organisasjonsnummer:]]</f>
        <v>0</v>
      </c>
      <c r="J342" s="197">
        <f>[1]!BasilRadata10[[#This Row],[1C. Etablert drift(årstall):]]</f>
        <v>0</v>
      </c>
      <c r="K342" s="196">
        <f>[1]!BasilRadata10[[#This Row],[1D. Barnehagetype:]]</f>
        <v>0</v>
      </c>
      <c r="L342" s="197">
        <f>[1]!BasilRadata10[[#This Row],[2A. Barnehagens eier(Private eiere må fylle ut pkt.C):]]</f>
        <v>0</v>
      </c>
      <c r="M342" s="45">
        <f>[1]!BasilRadata10[[#This Row],[8E. Oppgi antall årsverk barnehagen har pensjonsforpliktelser for:]]</f>
        <v>0</v>
      </c>
      <c r="N342" s="11">
        <f>[1]!BasilRadata10[[#This Row],[HEQ
0-2]]</f>
        <v>0</v>
      </c>
      <c r="O342" s="11">
        <f>[1]!BasilRadata10[[#This Row],[HEQ
3-6]]</f>
        <v>0</v>
      </c>
    </row>
    <row r="343" spans="1:15" x14ac:dyDescent="0.25">
      <c r="A343" s="196">
        <f>[1]!BasilRadata10[[#This Row],[År]]</f>
        <v>0</v>
      </c>
      <c r="B343" s="197">
        <f>[1]!BasilRadata10[[#This Row],[1A. Kommunenr:]]</f>
        <v>0</v>
      </c>
      <c r="C343" s="196">
        <f>[1]!BasilRadata10[[#This Row],[1A. Kommune:]]</f>
        <v>0</v>
      </c>
      <c r="D343" s="196">
        <f>[1]!BasilRadata10[[#This Row],[1A. Bydelsnummer:]]</f>
        <v>0</v>
      </c>
      <c r="E343" s="196">
        <f>[1]!BasilRadata10[[#This Row],[1A. Bydelsnavn:]]</f>
        <v>0</v>
      </c>
      <c r="F343" s="196">
        <f>[1]!BasilRadata10[[#This Row],[1A. Fylkesnummer:]]</f>
        <v>0</v>
      </c>
      <c r="G343" s="196">
        <f>[1]!BasilRadata10[[#This Row],[1A. Fylkesnavn:]]</f>
        <v>0</v>
      </c>
      <c r="H343" s="197">
        <f>[1]!BasilRadata10[[#This Row],[1B. Barnehage:]]</f>
        <v>0</v>
      </c>
      <c r="I343" s="197">
        <f>[1]!BasilRadata10[[#This Row],[1B. Organisasjonsnummer:]]</f>
        <v>0</v>
      </c>
      <c r="J343" s="197">
        <f>[1]!BasilRadata10[[#This Row],[1C. Etablert drift(årstall):]]</f>
        <v>0</v>
      </c>
      <c r="K343" s="196">
        <f>[1]!BasilRadata10[[#This Row],[1D. Barnehagetype:]]</f>
        <v>0</v>
      </c>
      <c r="L343" s="197">
        <f>[1]!BasilRadata10[[#This Row],[2A. Barnehagens eier(Private eiere må fylle ut pkt.C):]]</f>
        <v>0</v>
      </c>
      <c r="M343" s="45">
        <f>[1]!BasilRadata10[[#This Row],[8E. Oppgi antall årsverk barnehagen har pensjonsforpliktelser for:]]</f>
        <v>0</v>
      </c>
      <c r="N343" s="11">
        <f>[1]!BasilRadata10[[#This Row],[HEQ
0-2]]</f>
        <v>0</v>
      </c>
      <c r="O343" s="11">
        <f>[1]!BasilRadata10[[#This Row],[HEQ
3-6]]</f>
        <v>0</v>
      </c>
    </row>
    <row r="344" spans="1:15" x14ac:dyDescent="0.25">
      <c r="A344" s="196">
        <f>[1]!BasilRadata10[[#This Row],[År]]</f>
        <v>0</v>
      </c>
      <c r="B344" s="197">
        <f>[1]!BasilRadata10[[#This Row],[1A. Kommunenr:]]</f>
        <v>0</v>
      </c>
      <c r="C344" s="196">
        <f>[1]!BasilRadata10[[#This Row],[1A. Kommune:]]</f>
        <v>0</v>
      </c>
      <c r="D344" s="196">
        <f>[1]!BasilRadata10[[#This Row],[1A. Bydelsnummer:]]</f>
        <v>0</v>
      </c>
      <c r="E344" s="196">
        <f>[1]!BasilRadata10[[#This Row],[1A. Bydelsnavn:]]</f>
        <v>0</v>
      </c>
      <c r="F344" s="196">
        <f>[1]!BasilRadata10[[#This Row],[1A. Fylkesnummer:]]</f>
        <v>0</v>
      </c>
      <c r="G344" s="196">
        <f>[1]!BasilRadata10[[#This Row],[1A. Fylkesnavn:]]</f>
        <v>0</v>
      </c>
      <c r="H344" s="197">
        <f>[1]!BasilRadata10[[#This Row],[1B. Barnehage:]]</f>
        <v>0</v>
      </c>
      <c r="I344" s="197">
        <f>[1]!BasilRadata10[[#This Row],[1B. Organisasjonsnummer:]]</f>
        <v>0</v>
      </c>
      <c r="J344" s="197">
        <f>[1]!BasilRadata10[[#This Row],[1C. Etablert drift(årstall):]]</f>
        <v>0</v>
      </c>
      <c r="K344" s="196">
        <f>[1]!BasilRadata10[[#This Row],[1D. Barnehagetype:]]</f>
        <v>0</v>
      </c>
      <c r="L344" s="197">
        <f>[1]!BasilRadata10[[#This Row],[2A. Barnehagens eier(Private eiere må fylle ut pkt.C):]]</f>
        <v>0</v>
      </c>
      <c r="M344" s="45">
        <f>[1]!BasilRadata10[[#This Row],[8E. Oppgi antall årsverk barnehagen har pensjonsforpliktelser for:]]</f>
        <v>0</v>
      </c>
      <c r="N344" s="11">
        <f>[1]!BasilRadata10[[#This Row],[HEQ
0-2]]</f>
        <v>0</v>
      </c>
      <c r="O344" s="11">
        <f>[1]!BasilRadata10[[#This Row],[HEQ
3-6]]</f>
        <v>0</v>
      </c>
    </row>
    <row r="345" spans="1:15" x14ac:dyDescent="0.25">
      <c r="A345" s="196">
        <f>[1]!BasilRadata10[[#This Row],[År]]</f>
        <v>0</v>
      </c>
      <c r="B345" s="197">
        <f>[1]!BasilRadata10[[#This Row],[1A. Kommunenr:]]</f>
        <v>0</v>
      </c>
      <c r="C345" s="196">
        <f>[1]!BasilRadata10[[#This Row],[1A. Kommune:]]</f>
        <v>0</v>
      </c>
      <c r="D345" s="196">
        <f>[1]!BasilRadata10[[#This Row],[1A. Bydelsnummer:]]</f>
        <v>0</v>
      </c>
      <c r="E345" s="196">
        <f>[1]!BasilRadata10[[#This Row],[1A. Bydelsnavn:]]</f>
        <v>0</v>
      </c>
      <c r="F345" s="196">
        <f>[1]!BasilRadata10[[#This Row],[1A. Fylkesnummer:]]</f>
        <v>0</v>
      </c>
      <c r="G345" s="196">
        <f>[1]!BasilRadata10[[#This Row],[1A. Fylkesnavn:]]</f>
        <v>0</v>
      </c>
      <c r="H345" s="197">
        <f>[1]!BasilRadata10[[#This Row],[1B. Barnehage:]]</f>
        <v>0</v>
      </c>
      <c r="I345" s="197">
        <f>[1]!BasilRadata10[[#This Row],[1B. Organisasjonsnummer:]]</f>
        <v>0</v>
      </c>
      <c r="J345" s="197">
        <f>[1]!BasilRadata10[[#This Row],[1C. Etablert drift(årstall):]]</f>
        <v>0</v>
      </c>
      <c r="K345" s="196">
        <f>[1]!BasilRadata10[[#This Row],[1D. Barnehagetype:]]</f>
        <v>0</v>
      </c>
      <c r="L345" s="197">
        <f>[1]!BasilRadata10[[#This Row],[2A. Barnehagens eier(Private eiere må fylle ut pkt.C):]]</f>
        <v>0</v>
      </c>
      <c r="M345" s="45">
        <f>[1]!BasilRadata10[[#This Row],[8E. Oppgi antall årsverk barnehagen har pensjonsforpliktelser for:]]</f>
        <v>0</v>
      </c>
      <c r="N345" s="11">
        <f>[1]!BasilRadata10[[#This Row],[HEQ
0-2]]</f>
        <v>0</v>
      </c>
      <c r="O345" s="11">
        <f>[1]!BasilRadata10[[#This Row],[HEQ
3-6]]</f>
        <v>0</v>
      </c>
    </row>
    <row r="346" spans="1:15" x14ac:dyDescent="0.25">
      <c r="A346" s="196">
        <f>[1]!BasilRadata10[[#This Row],[År]]</f>
        <v>0</v>
      </c>
      <c r="B346" s="197">
        <f>[1]!BasilRadata10[[#This Row],[1A. Kommunenr:]]</f>
        <v>0</v>
      </c>
      <c r="C346" s="196">
        <f>[1]!BasilRadata10[[#This Row],[1A. Kommune:]]</f>
        <v>0</v>
      </c>
      <c r="D346" s="196">
        <f>[1]!BasilRadata10[[#This Row],[1A. Bydelsnummer:]]</f>
        <v>0</v>
      </c>
      <c r="E346" s="196">
        <f>[1]!BasilRadata10[[#This Row],[1A. Bydelsnavn:]]</f>
        <v>0</v>
      </c>
      <c r="F346" s="196">
        <f>[1]!BasilRadata10[[#This Row],[1A. Fylkesnummer:]]</f>
        <v>0</v>
      </c>
      <c r="G346" s="196">
        <f>[1]!BasilRadata10[[#This Row],[1A. Fylkesnavn:]]</f>
        <v>0</v>
      </c>
      <c r="H346" s="197">
        <f>[1]!BasilRadata10[[#This Row],[1B. Barnehage:]]</f>
        <v>0</v>
      </c>
      <c r="I346" s="197">
        <f>[1]!BasilRadata10[[#This Row],[1B. Organisasjonsnummer:]]</f>
        <v>0</v>
      </c>
      <c r="J346" s="197">
        <f>[1]!BasilRadata10[[#This Row],[1C. Etablert drift(årstall):]]</f>
        <v>0</v>
      </c>
      <c r="K346" s="196">
        <f>[1]!BasilRadata10[[#This Row],[1D. Barnehagetype:]]</f>
        <v>0</v>
      </c>
      <c r="L346" s="197">
        <f>[1]!BasilRadata10[[#This Row],[2A. Barnehagens eier(Private eiere må fylle ut pkt.C):]]</f>
        <v>0</v>
      </c>
      <c r="M346" s="45">
        <f>[1]!BasilRadata10[[#This Row],[8E. Oppgi antall årsverk barnehagen har pensjonsforpliktelser for:]]</f>
        <v>0</v>
      </c>
      <c r="N346" s="11">
        <f>[1]!BasilRadata10[[#This Row],[HEQ
0-2]]</f>
        <v>0</v>
      </c>
      <c r="O346" s="11">
        <f>[1]!BasilRadata10[[#This Row],[HEQ
3-6]]</f>
        <v>0</v>
      </c>
    </row>
    <row r="347" spans="1:15" x14ac:dyDescent="0.25">
      <c r="A347" s="196">
        <f>[1]!BasilRadata10[[#This Row],[År]]</f>
        <v>0</v>
      </c>
      <c r="B347" s="197">
        <f>[1]!BasilRadata10[[#This Row],[1A. Kommunenr:]]</f>
        <v>0</v>
      </c>
      <c r="C347" s="196">
        <f>[1]!BasilRadata10[[#This Row],[1A. Kommune:]]</f>
        <v>0</v>
      </c>
      <c r="D347" s="196">
        <f>[1]!BasilRadata10[[#This Row],[1A. Bydelsnummer:]]</f>
        <v>0</v>
      </c>
      <c r="E347" s="196">
        <f>[1]!BasilRadata10[[#This Row],[1A. Bydelsnavn:]]</f>
        <v>0</v>
      </c>
      <c r="F347" s="196">
        <f>[1]!BasilRadata10[[#This Row],[1A. Fylkesnummer:]]</f>
        <v>0</v>
      </c>
      <c r="G347" s="196">
        <f>[1]!BasilRadata10[[#This Row],[1A. Fylkesnavn:]]</f>
        <v>0</v>
      </c>
      <c r="H347" s="197">
        <f>[1]!BasilRadata10[[#This Row],[1B. Barnehage:]]</f>
        <v>0</v>
      </c>
      <c r="I347" s="197">
        <f>[1]!BasilRadata10[[#This Row],[1B. Organisasjonsnummer:]]</f>
        <v>0</v>
      </c>
      <c r="J347" s="197">
        <f>[1]!BasilRadata10[[#This Row],[1C. Etablert drift(årstall):]]</f>
        <v>0</v>
      </c>
      <c r="K347" s="196">
        <f>[1]!BasilRadata10[[#This Row],[1D. Barnehagetype:]]</f>
        <v>0</v>
      </c>
      <c r="L347" s="197">
        <f>[1]!BasilRadata10[[#This Row],[2A. Barnehagens eier(Private eiere må fylle ut pkt.C):]]</f>
        <v>0</v>
      </c>
      <c r="M347" s="45">
        <f>[1]!BasilRadata10[[#This Row],[8E. Oppgi antall årsverk barnehagen har pensjonsforpliktelser for:]]</f>
        <v>0</v>
      </c>
      <c r="N347" s="11">
        <f>[1]!BasilRadata10[[#This Row],[HEQ
0-2]]</f>
        <v>0</v>
      </c>
      <c r="O347" s="11">
        <f>[1]!BasilRadata10[[#This Row],[HEQ
3-6]]</f>
        <v>0</v>
      </c>
    </row>
    <row r="348" spans="1:15" x14ac:dyDescent="0.25">
      <c r="A348" s="196">
        <f>[1]!BasilRadata10[[#This Row],[År]]</f>
        <v>0</v>
      </c>
      <c r="B348" s="197">
        <f>[1]!BasilRadata10[[#This Row],[1A. Kommunenr:]]</f>
        <v>0</v>
      </c>
      <c r="C348" s="196">
        <f>[1]!BasilRadata10[[#This Row],[1A. Kommune:]]</f>
        <v>0</v>
      </c>
      <c r="D348" s="196">
        <f>[1]!BasilRadata10[[#This Row],[1A. Bydelsnummer:]]</f>
        <v>0</v>
      </c>
      <c r="E348" s="196">
        <f>[1]!BasilRadata10[[#This Row],[1A. Bydelsnavn:]]</f>
        <v>0</v>
      </c>
      <c r="F348" s="196">
        <f>[1]!BasilRadata10[[#This Row],[1A. Fylkesnummer:]]</f>
        <v>0</v>
      </c>
      <c r="G348" s="196">
        <f>[1]!BasilRadata10[[#This Row],[1A. Fylkesnavn:]]</f>
        <v>0</v>
      </c>
      <c r="H348" s="197">
        <f>[1]!BasilRadata10[[#This Row],[1B. Barnehage:]]</f>
        <v>0</v>
      </c>
      <c r="I348" s="197">
        <f>[1]!BasilRadata10[[#This Row],[1B. Organisasjonsnummer:]]</f>
        <v>0</v>
      </c>
      <c r="J348" s="197">
        <f>[1]!BasilRadata10[[#This Row],[1C. Etablert drift(årstall):]]</f>
        <v>0</v>
      </c>
      <c r="K348" s="196">
        <f>[1]!BasilRadata10[[#This Row],[1D. Barnehagetype:]]</f>
        <v>0</v>
      </c>
      <c r="L348" s="197">
        <f>[1]!BasilRadata10[[#This Row],[2A. Barnehagens eier(Private eiere må fylle ut pkt.C):]]</f>
        <v>0</v>
      </c>
      <c r="M348" s="45">
        <f>[1]!BasilRadata10[[#This Row],[8E. Oppgi antall årsverk barnehagen har pensjonsforpliktelser for:]]</f>
        <v>0</v>
      </c>
      <c r="N348" s="11">
        <f>[1]!BasilRadata10[[#This Row],[HEQ
0-2]]</f>
        <v>0</v>
      </c>
      <c r="O348" s="11">
        <f>[1]!BasilRadata10[[#This Row],[HEQ
3-6]]</f>
        <v>0</v>
      </c>
    </row>
    <row r="349" spans="1:15" x14ac:dyDescent="0.25">
      <c r="A349" s="196">
        <f>[1]!BasilRadata10[[#This Row],[År]]</f>
        <v>0</v>
      </c>
      <c r="B349" s="197">
        <f>[1]!BasilRadata10[[#This Row],[1A. Kommunenr:]]</f>
        <v>0</v>
      </c>
      <c r="C349" s="196">
        <f>[1]!BasilRadata10[[#This Row],[1A. Kommune:]]</f>
        <v>0</v>
      </c>
      <c r="D349" s="196">
        <f>[1]!BasilRadata10[[#This Row],[1A. Bydelsnummer:]]</f>
        <v>0</v>
      </c>
      <c r="E349" s="196">
        <f>[1]!BasilRadata10[[#This Row],[1A. Bydelsnavn:]]</f>
        <v>0</v>
      </c>
      <c r="F349" s="196">
        <f>[1]!BasilRadata10[[#This Row],[1A. Fylkesnummer:]]</f>
        <v>0</v>
      </c>
      <c r="G349" s="196">
        <f>[1]!BasilRadata10[[#This Row],[1A. Fylkesnavn:]]</f>
        <v>0</v>
      </c>
      <c r="H349" s="197">
        <f>[1]!BasilRadata10[[#This Row],[1B. Barnehage:]]</f>
        <v>0</v>
      </c>
      <c r="I349" s="197">
        <f>[1]!BasilRadata10[[#This Row],[1B. Organisasjonsnummer:]]</f>
        <v>0</v>
      </c>
      <c r="J349" s="197">
        <f>[1]!BasilRadata10[[#This Row],[1C. Etablert drift(årstall):]]</f>
        <v>0</v>
      </c>
      <c r="K349" s="196">
        <f>[1]!BasilRadata10[[#This Row],[1D. Barnehagetype:]]</f>
        <v>0</v>
      </c>
      <c r="L349" s="197">
        <f>[1]!BasilRadata10[[#This Row],[2A. Barnehagens eier(Private eiere må fylle ut pkt.C):]]</f>
        <v>0</v>
      </c>
      <c r="M349" s="45">
        <f>[1]!BasilRadata10[[#This Row],[8E. Oppgi antall årsverk barnehagen har pensjonsforpliktelser for:]]</f>
        <v>0</v>
      </c>
      <c r="N349" s="11">
        <f>[1]!BasilRadata10[[#This Row],[HEQ
0-2]]</f>
        <v>0</v>
      </c>
      <c r="O349" s="11">
        <f>[1]!BasilRadata10[[#This Row],[HEQ
3-6]]</f>
        <v>0</v>
      </c>
    </row>
    <row r="350" spans="1:15" x14ac:dyDescent="0.25">
      <c r="A350" s="196">
        <f>[1]!BasilRadata10[[#This Row],[År]]</f>
        <v>0</v>
      </c>
      <c r="B350" s="197">
        <f>[1]!BasilRadata10[[#This Row],[1A. Kommunenr:]]</f>
        <v>0</v>
      </c>
      <c r="C350" s="196">
        <f>[1]!BasilRadata10[[#This Row],[1A. Kommune:]]</f>
        <v>0</v>
      </c>
      <c r="D350" s="196">
        <f>[1]!BasilRadata10[[#This Row],[1A. Bydelsnummer:]]</f>
        <v>0</v>
      </c>
      <c r="E350" s="196">
        <f>[1]!BasilRadata10[[#This Row],[1A. Bydelsnavn:]]</f>
        <v>0</v>
      </c>
      <c r="F350" s="196">
        <f>[1]!BasilRadata10[[#This Row],[1A. Fylkesnummer:]]</f>
        <v>0</v>
      </c>
      <c r="G350" s="196">
        <f>[1]!BasilRadata10[[#This Row],[1A. Fylkesnavn:]]</f>
        <v>0</v>
      </c>
      <c r="H350" s="197">
        <f>[1]!BasilRadata10[[#This Row],[1B. Barnehage:]]</f>
        <v>0</v>
      </c>
      <c r="I350" s="197">
        <f>[1]!BasilRadata10[[#This Row],[1B. Organisasjonsnummer:]]</f>
        <v>0</v>
      </c>
      <c r="J350" s="197">
        <f>[1]!BasilRadata10[[#This Row],[1C. Etablert drift(årstall):]]</f>
        <v>0</v>
      </c>
      <c r="K350" s="196">
        <f>[1]!BasilRadata10[[#This Row],[1D. Barnehagetype:]]</f>
        <v>0</v>
      </c>
      <c r="L350" s="197">
        <f>[1]!BasilRadata10[[#This Row],[2A. Barnehagens eier(Private eiere må fylle ut pkt.C):]]</f>
        <v>0</v>
      </c>
      <c r="M350" s="45">
        <f>[1]!BasilRadata10[[#This Row],[8E. Oppgi antall årsverk barnehagen har pensjonsforpliktelser for:]]</f>
        <v>0</v>
      </c>
      <c r="N350" s="11">
        <f>[1]!BasilRadata10[[#This Row],[HEQ
0-2]]</f>
        <v>0</v>
      </c>
      <c r="O350" s="11">
        <f>[1]!BasilRadata10[[#This Row],[HEQ
3-6]]</f>
        <v>0</v>
      </c>
    </row>
    <row r="351" spans="1:15" x14ac:dyDescent="0.25">
      <c r="A351" s="196">
        <f>[1]!BasilRadata10[[#This Row],[År]]</f>
        <v>0</v>
      </c>
      <c r="B351" s="197">
        <f>[1]!BasilRadata10[[#This Row],[1A. Kommunenr:]]</f>
        <v>0</v>
      </c>
      <c r="C351" s="196">
        <f>[1]!BasilRadata10[[#This Row],[1A. Kommune:]]</f>
        <v>0</v>
      </c>
      <c r="D351" s="196">
        <f>[1]!BasilRadata10[[#This Row],[1A. Bydelsnummer:]]</f>
        <v>0</v>
      </c>
      <c r="E351" s="196">
        <f>[1]!BasilRadata10[[#This Row],[1A. Bydelsnavn:]]</f>
        <v>0</v>
      </c>
      <c r="F351" s="196">
        <f>[1]!BasilRadata10[[#This Row],[1A. Fylkesnummer:]]</f>
        <v>0</v>
      </c>
      <c r="G351" s="196">
        <f>[1]!BasilRadata10[[#This Row],[1A. Fylkesnavn:]]</f>
        <v>0</v>
      </c>
      <c r="H351" s="197">
        <f>[1]!BasilRadata10[[#This Row],[1B. Barnehage:]]</f>
        <v>0</v>
      </c>
      <c r="I351" s="197">
        <f>[1]!BasilRadata10[[#This Row],[1B. Organisasjonsnummer:]]</f>
        <v>0</v>
      </c>
      <c r="J351" s="197">
        <f>[1]!BasilRadata10[[#This Row],[1C. Etablert drift(årstall):]]</f>
        <v>0</v>
      </c>
      <c r="K351" s="196">
        <f>[1]!BasilRadata10[[#This Row],[1D. Barnehagetype:]]</f>
        <v>0</v>
      </c>
      <c r="L351" s="197">
        <f>[1]!BasilRadata10[[#This Row],[2A. Barnehagens eier(Private eiere må fylle ut pkt.C):]]</f>
        <v>0</v>
      </c>
      <c r="M351" s="45">
        <f>[1]!BasilRadata10[[#This Row],[8E. Oppgi antall årsverk barnehagen har pensjonsforpliktelser for:]]</f>
        <v>0</v>
      </c>
      <c r="N351" s="11">
        <f>[1]!BasilRadata10[[#This Row],[HEQ
0-2]]</f>
        <v>0</v>
      </c>
      <c r="O351" s="11">
        <f>[1]!BasilRadata10[[#This Row],[HEQ
3-6]]</f>
        <v>0</v>
      </c>
    </row>
    <row r="352" spans="1:15" x14ac:dyDescent="0.25">
      <c r="A352" s="196">
        <f>[1]!BasilRadata10[[#This Row],[År]]</f>
        <v>0</v>
      </c>
      <c r="B352" s="197">
        <f>[1]!BasilRadata10[[#This Row],[1A. Kommunenr:]]</f>
        <v>0</v>
      </c>
      <c r="C352" s="196">
        <f>[1]!BasilRadata10[[#This Row],[1A. Kommune:]]</f>
        <v>0</v>
      </c>
      <c r="D352" s="196">
        <f>[1]!BasilRadata10[[#This Row],[1A. Bydelsnummer:]]</f>
        <v>0</v>
      </c>
      <c r="E352" s="196">
        <f>[1]!BasilRadata10[[#This Row],[1A. Bydelsnavn:]]</f>
        <v>0</v>
      </c>
      <c r="F352" s="196">
        <f>[1]!BasilRadata10[[#This Row],[1A. Fylkesnummer:]]</f>
        <v>0</v>
      </c>
      <c r="G352" s="196">
        <f>[1]!BasilRadata10[[#This Row],[1A. Fylkesnavn:]]</f>
        <v>0</v>
      </c>
      <c r="H352" s="197">
        <f>[1]!BasilRadata10[[#This Row],[1B. Barnehage:]]</f>
        <v>0</v>
      </c>
      <c r="I352" s="197">
        <f>[1]!BasilRadata10[[#This Row],[1B. Organisasjonsnummer:]]</f>
        <v>0</v>
      </c>
      <c r="J352" s="197">
        <f>[1]!BasilRadata10[[#This Row],[1C. Etablert drift(årstall):]]</f>
        <v>0</v>
      </c>
      <c r="K352" s="196">
        <f>[1]!BasilRadata10[[#This Row],[1D. Barnehagetype:]]</f>
        <v>0</v>
      </c>
      <c r="L352" s="197">
        <f>[1]!BasilRadata10[[#This Row],[2A. Barnehagens eier(Private eiere må fylle ut pkt.C):]]</f>
        <v>0</v>
      </c>
      <c r="M352" s="45">
        <f>[1]!BasilRadata10[[#This Row],[8E. Oppgi antall årsverk barnehagen har pensjonsforpliktelser for:]]</f>
        <v>0</v>
      </c>
      <c r="N352" s="11">
        <f>[1]!BasilRadata10[[#This Row],[HEQ
0-2]]</f>
        <v>0</v>
      </c>
      <c r="O352" s="11">
        <f>[1]!BasilRadata10[[#This Row],[HEQ
3-6]]</f>
        <v>0</v>
      </c>
    </row>
    <row r="353" spans="1:15" x14ac:dyDescent="0.25">
      <c r="A353" s="196">
        <f>[1]!BasilRadata10[[#This Row],[År]]</f>
        <v>0</v>
      </c>
      <c r="B353" s="197">
        <f>[1]!BasilRadata10[[#This Row],[1A. Kommunenr:]]</f>
        <v>0</v>
      </c>
      <c r="C353" s="196">
        <f>[1]!BasilRadata10[[#This Row],[1A. Kommune:]]</f>
        <v>0</v>
      </c>
      <c r="D353" s="196">
        <f>[1]!BasilRadata10[[#This Row],[1A. Bydelsnummer:]]</f>
        <v>0</v>
      </c>
      <c r="E353" s="196">
        <f>[1]!BasilRadata10[[#This Row],[1A. Bydelsnavn:]]</f>
        <v>0</v>
      </c>
      <c r="F353" s="196">
        <f>[1]!BasilRadata10[[#This Row],[1A. Fylkesnummer:]]</f>
        <v>0</v>
      </c>
      <c r="G353" s="196">
        <f>[1]!BasilRadata10[[#This Row],[1A. Fylkesnavn:]]</f>
        <v>0</v>
      </c>
      <c r="H353" s="197">
        <f>[1]!BasilRadata10[[#This Row],[1B. Barnehage:]]</f>
        <v>0</v>
      </c>
      <c r="I353" s="197">
        <f>[1]!BasilRadata10[[#This Row],[1B. Organisasjonsnummer:]]</f>
        <v>0</v>
      </c>
      <c r="J353" s="197">
        <f>[1]!BasilRadata10[[#This Row],[1C. Etablert drift(årstall):]]</f>
        <v>0</v>
      </c>
      <c r="K353" s="196">
        <f>[1]!BasilRadata10[[#This Row],[1D. Barnehagetype:]]</f>
        <v>0</v>
      </c>
      <c r="L353" s="197">
        <f>[1]!BasilRadata10[[#This Row],[2A. Barnehagens eier(Private eiere må fylle ut pkt.C):]]</f>
        <v>0</v>
      </c>
      <c r="M353" s="45">
        <f>[1]!BasilRadata10[[#This Row],[8E. Oppgi antall årsverk barnehagen har pensjonsforpliktelser for:]]</f>
        <v>0</v>
      </c>
      <c r="N353" s="11">
        <f>[1]!BasilRadata10[[#This Row],[HEQ
0-2]]</f>
        <v>0</v>
      </c>
      <c r="O353" s="11">
        <f>[1]!BasilRadata10[[#This Row],[HEQ
3-6]]</f>
        <v>0</v>
      </c>
    </row>
    <row r="354" spans="1:15" x14ac:dyDescent="0.25">
      <c r="A354" s="196">
        <f>[1]!BasilRadata10[[#This Row],[År]]</f>
        <v>0</v>
      </c>
      <c r="B354" s="197">
        <f>[1]!BasilRadata10[[#This Row],[1A. Kommunenr:]]</f>
        <v>0</v>
      </c>
      <c r="C354" s="196">
        <f>[1]!BasilRadata10[[#This Row],[1A. Kommune:]]</f>
        <v>0</v>
      </c>
      <c r="D354" s="196">
        <f>[1]!BasilRadata10[[#This Row],[1A. Bydelsnummer:]]</f>
        <v>0</v>
      </c>
      <c r="E354" s="196">
        <f>[1]!BasilRadata10[[#This Row],[1A. Bydelsnavn:]]</f>
        <v>0</v>
      </c>
      <c r="F354" s="196">
        <f>[1]!BasilRadata10[[#This Row],[1A. Fylkesnummer:]]</f>
        <v>0</v>
      </c>
      <c r="G354" s="196">
        <f>[1]!BasilRadata10[[#This Row],[1A. Fylkesnavn:]]</f>
        <v>0</v>
      </c>
      <c r="H354" s="197">
        <f>[1]!BasilRadata10[[#This Row],[1B. Barnehage:]]</f>
        <v>0</v>
      </c>
      <c r="I354" s="197">
        <f>[1]!BasilRadata10[[#This Row],[1B. Organisasjonsnummer:]]</f>
        <v>0</v>
      </c>
      <c r="J354" s="197">
        <f>[1]!BasilRadata10[[#This Row],[1C. Etablert drift(årstall):]]</f>
        <v>0</v>
      </c>
      <c r="K354" s="196">
        <f>[1]!BasilRadata10[[#This Row],[1D. Barnehagetype:]]</f>
        <v>0</v>
      </c>
      <c r="L354" s="197">
        <f>[1]!BasilRadata10[[#This Row],[2A. Barnehagens eier(Private eiere må fylle ut pkt.C):]]</f>
        <v>0</v>
      </c>
      <c r="M354" s="45">
        <f>[1]!BasilRadata10[[#This Row],[8E. Oppgi antall årsverk barnehagen har pensjonsforpliktelser for:]]</f>
        <v>0</v>
      </c>
      <c r="N354" s="11">
        <f>[1]!BasilRadata10[[#This Row],[HEQ
0-2]]</f>
        <v>0</v>
      </c>
      <c r="O354" s="11">
        <f>[1]!BasilRadata10[[#This Row],[HEQ
3-6]]</f>
        <v>0</v>
      </c>
    </row>
    <row r="355" spans="1:15" x14ac:dyDescent="0.25">
      <c r="A355" s="196">
        <f>[1]!BasilRadata10[[#This Row],[År]]</f>
        <v>0</v>
      </c>
      <c r="B355" s="197">
        <f>[1]!BasilRadata10[[#This Row],[1A. Kommunenr:]]</f>
        <v>0</v>
      </c>
      <c r="C355" s="196">
        <f>[1]!BasilRadata10[[#This Row],[1A. Kommune:]]</f>
        <v>0</v>
      </c>
      <c r="D355" s="196">
        <f>[1]!BasilRadata10[[#This Row],[1A. Bydelsnummer:]]</f>
        <v>0</v>
      </c>
      <c r="E355" s="196">
        <f>[1]!BasilRadata10[[#This Row],[1A. Bydelsnavn:]]</f>
        <v>0</v>
      </c>
      <c r="F355" s="196">
        <f>[1]!BasilRadata10[[#This Row],[1A. Fylkesnummer:]]</f>
        <v>0</v>
      </c>
      <c r="G355" s="196">
        <f>[1]!BasilRadata10[[#This Row],[1A. Fylkesnavn:]]</f>
        <v>0</v>
      </c>
      <c r="H355" s="197">
        <f>[1]!BasilRadata10[[#This Row],[1B. Barnehage:]]</f>
        <v>0</v>
      </c>
      <c r="I355" s="197">
        <f>[1]!BasilRadata10[[#This Row],[1B. Organisasjonsnummer:]]</f>
        <v>0</v>
      </c>
      <c r="J355" s="197">
        <f>[1]!BasilRadata10[[#This Row],[1C. Etablert drift(årstall):]]</f>
        <v>0</v>
      </c>
      <c r="K355" s="196">
        <f>[1]!BasilRadata10[[#This Row],[1D. Barnehagetype:]]</f>
        <v>0</v>
      </c>
      <c r="L355" s="197">
        <f>[1]!BasilRadata10[[#This Row],[2A. Barnehagens eier(Private eiere må fylle ut pkt.C):]]</f>
        <v>0</v>
      </c>
      <c r="M355" s="45">
        <f>[1]!BasilRadata10[[#This Row],[8E. Oppgi antall årsverk barnehagen har pensjonsforpliktelser for:]]</f>
        <v>0</v>
      </c>
      <c r="N355" s="11">
        <f>[1]!BasilRadata10[[#This Row],[HEQ
0-2]]</f>
        <v>0</v>
      </c>
      <c r="O355" s="11">
        <f>[1]!BasilRadata10[[#This Row],[HEQ
3-6]]</f>
        <v>0</v>
      </c>
    </row>
    <row r="356" spans="1:15" x14ac:dyDescent="0.25">
      <c r="A356" s="196">
        <f>[1]!BasilRadata10[[#This Row],[År]]</f>
        <v>0</v>
      </c>
      <c r="B356" s="197">
        <f>[1]!BasilRadata10[[#This Row],[1A. Kommunenr:]]</f>
        <v>0</v>
      </c>
      <c r="C356" s="196">
        <f>[1]!BasilRadata10[[#This Row],[1A. Kommune:]]</f>
        <v>0</v>
      </c>
      <c r="D356" s="196">
        <f>[1]!BasilRadata10[[#This Row],[1A. Bydelsnummer:]]</f>
        <v>0</v>
      </c>
      <c r="E356" s="196">
        <f>[1]!BasilRadata10[[#This Row],[1A. Bydelsnavn:]]</f>
        <v>0</v>
      </c>
      <c r="F356" s="196">
        <f>[1]!BasilRadata10[[#This Row],[1A. Fylkesnummer:]]</f>
        <v>0</v>
      </c>
      <c r="G356" s="196">
        <f>[1]!BasilRadata10[[#This Row],[1A. Fylkesnavn:]]</f>
        <v>0</v>
      </c>
      <c r="H356" s="197">
        <f>[1]!BasilRadata10[[#This Row],[1B. Barnehage:]]</f>
        <v>0</v>
      </c>
      <c r="I356" s="197">
        <f>[1]!BasilRadata10[[#This Row],[1B. Organisasjonsnummer:]]</f>
        <v>0</v>
      </c>
      <c r="J356" s="197">
        <f>[1]!BasilRadata10[[#This Row],[1C. Etablert drift(årstall):]]</f>
        <v>0</v>
      </c>
      <c r="K356" s="196">
        <f>[1]!BasilRadata10[[#This Row],[1D. Barnehagetype:]]</f>
        <v>0</v>
      </c>
      <c r="L356" s="197">
        <f>[1]!BasilRadata10[[#This Row],[2A. Barnehagens eier(Private eiere må fylle ut pkt.C):]]</f>
        <v>0</v>
      </c>
      <c r="M356" s="45">
        <f>[1]!BasilRadata10[[#This Row],[8E. Oppgi antall årsverk barnehagen har pensjonsforpliktelser for:]]</f>
        <v>0</v>
      </c>
      <c r="N356" s="11">
        <f>[1]!BasilRadata10[[#This Row],[HEQ
0-2]]</f>
        <v>0</v>
      </c>
      <c r="O356" s="11">
        <f>[1]!BasilRadata10[[#This Row],[HEQ
3-6]]</f>
        <v>0</v>
      </c>
    </row>
    <row r="357" spans="1:15" x14ac:dyDescent="0.25">
      <c r="A357" s="196">
        <f>[1]!BasilRadata10[[#This Row],[År]]</f>
        <v>0</v>
      </c>
      <c r="B357" s="197">
        <f>[1]!BasilRadata10[[#This Row],[1A. Kommunenr:]]</f>
        <v>0</v>
      </c>
      <c r="C357" s="196">
        <f>[1]!BasilRadata10[[#This Row],[1A. Kommune:]]</f>
        <v>0</v>
      </c>
      <c r="D357" s="196">
        <f>[1]!BasilRadata10[[#This Row],[1A. Bydelsnummer:]]</f>
        <v>0</v>
      </c>
      <c r="E357" s="196">
        <f>[1]!BasilRadata10[[#This Row],[1A. Bydelsnavn:]]</f>
        <v>0</v>
      </c>
      <c r="F357" s="196">
        <f>[1]!BasilRadata10[[#This Row],[1A. Fylkesnummer:]]</f>
        <v>0</v>
      </c>
      <c r="G357" s="196">
        <f>[1]!BasilRadata10[[#This Row],[1A. Fylkesnavn:]]</f>
        <v>0</v>
      </c>
      <c r="H357" s="197">
        <f>[1]!BasilRadata10[[#This Row],[1B. Barnehage:]]</f>
        <v>0</v>
      </c>
      <c r="I357" s="197">
        <f>[1]!BasilRadata10[[#This Row],[1B. Organisasjonsnummer:]]</f>
        <v>0</v>
      </c>
      <c r="J357" s="197">
        <f>[1]!BasilRadata10[[#This Row],[1C. Etablert drift(årstall):]]</f>
        <v>0</v>
      </c>
      <c r="K357" s="196">
        <f>[1]!BasilRadata10[[#This Row],[1D. Barnehagetype:]]</f>
        <v>0</v>
      </c>
      <c r="L357" s="197">
        <f>[1]!BasilRadata10[[#This Row],[2A. Barnehagens eier(Private eiere må fylle ut pkt.C):]]</f>
        <v>0</v>
      </c>
      <c r="M357" s="45">
        <f>[1]!BasilRadata10[[#This Row],[8E. Oppgi antall årsverk barnehagen har pensjonsforpliktelser for:]]</f>
        <v>0</v>
      </c>
      <c r="N357" s="11">
        <f>[1]!BasilRadata10[[#This Row],[HEQ
0-2]]</f>
        <v>0</v>
      </c>
      <c r="O357" s="11">
        <f>[1]!BasilRadata10[[#This Row],[HEQ
3-6]]</f>
        <v>0</v>
      </c>
    </row>
    <row r="358" spans="1:15" x14ac:dyDescent="0.25">
      <c r="A358" s="196">
        <f>[1]!BasilRadata10[[#This Row],[År]]</f>
        <v>0</v>
      </c>
      <c r="B358" s="197">
        <f>[1]!BasilRadata10[[#This Row],[1A. Kommunenr:]]</f>
        <v>0</v>
      </c>
      <c r="C358" s="196">
        <f>[1]!BasilRadata10[[#This Row],[1A. Kommune:]]</f>
        <v>0</v>
      </c>
      <c r="D358" s="196">
        <f>[1]!BasilRadata10[[#This Row],[1A. Bydelsnummer:]]</f>
        <v>0</v>
      </c>
      <c r="E358" s="196">
        <f>[1]!BasilRadata10[[#This Row],[1A. Bydelsnavn:]]</f>
        <v>0</v>
      </c>
      <c r="F358" s="196">
        <f>[1]!BasilRadata10[[#This Row],[1A. Fylkesnummer:]]</f>
        <v>0</v>
      </c>
      <c r="G358" s="196">
        <f>[1]!BasilRadata10[[#This Row],[1A. Fylkesnavn:]]</f>
        <v>0</v>
      </c>
      <c r="H358" s="197">
        <f>[1]!BasilRadata10[[#This Row],[1B. Barnehage:]]</f>
        <v>0</v>
      </c>
      <c r="I358" s="197">
        <f>[1]!BasilRadata10[[#This Row],[1B. Organisasjonsnummer:]]</f>
        <v>0</v>
      </c>
      <c r="J358" s="197">
        <f>[1]!BasilRadata10[[#This Row],[1C. Etablert drift(årstall):]]</f>
        <v>0</v>
      </c>
      <c r="K358" s="196">
        <f>[1]!BasilRadata10[[#This Row],[1D. Barnehagetype:]]</f>
        <v>0</v>
      </c>
      <c r="L358" s="197">
        <f>[1]!BasilRadata10[[#This Row],[2A. Barnehagens eier(Private eiere må fylle ut pkt.C):]]</f>
        <v>0</v>
      </c>
      <c r="M358" s="45">
        <f>[1]!BasilRadata10[[#This Row],[8E. Oppgi antall årsverk barnehagen har pensjonsforpliktelser for:]]</f>
        <v>0</v>
      </c>
      <c r="N358" s="11">
        <f>[1]!BasilRadata10[[#This Row],[HEQ
0-2]]</f>
        <v>0</v>
      </c>
      <c r="O358" s="11">
        <f>[1]!BasilRadata10[[#This Row],[HEQ
3-6]]</f>
        <v>0</v>
      </c>
    </row>
    <row r="359" spans="1:15" x14ac:dyDescent="0.25">
      <c r="A359" s="196">
        <f>[1]!BasilRadata10[[#This Row],[År]]</f>
        <v>0</v>
      </c>
      <c r="B359" s="197">
        <f>[1]!BasilRadata10[[#This Row],[1A. Kommunenr:]]</f>
        <v>0</v>
      </c>
      <c r="C359" s="196">
        <f>[1]!BasilRadata10[[#This Row],[1A. Kommune:]]</f>
        <v>0</v>
      </c>
      <c r="D359" s="196">
        <f>[1]!BasilRadata10[[#This Row],[1A. Bydelsnummer:]]</f>
        <v>0</v>
      </c>
      <c r="E359" s="196">
        <f>[1]!BasilRadata10[[#This Row],[1A. Bydelsnavn:]]</f>
        <v>0</v>
      </c>
      <c r="F359" s="196">
        <f>[1]!BasilRadata10[[#This Row],[1A. Fylkesnummer:]]</f>
        <v>0</v>
      </c>
      <c r="G359" s="196">
        <f>[1]!BasilRadata10[[#This Row],[1A. Fylkesnavn:]]</f>
        <v>0</v>
      </c>
      <c r="H359" s="197">
        <f>[1]!BasilRadata10[[#This Row],[1B. Barnehage:]]</f>
        <v>0</v>
      </c>
      <c r="I359" s="197">
        <f>[1]!BasilRadata10[[#This Row],[1B. Organisasjonsnummer:]]</f>
        <v>0</v>
      </c>
      <c r="J359" s="197">
        <f>[1]!BasilRadata10[[#This Row],[1C. Etablert drift(årstall):]]</f>
        <v>0</v>
      </c>
      <c r="K359" s="196">
        <f>[1]!BasilRadata10[[#This Row],[1D. Barnehagetype:]]</f>
        <v>0</v>
      </c>
      <c r="L359" s="197">
        <f>[1]!BasilRadata10[[#This Row],[2A. Barnehagens eier(Private eiere må fylle ut pkt.C):]]</f>
        <v>0</v>
      </c>
      <c r="M359" s="45">
        <f>[1]!BasilRadata10[[#This Row],[8E. Oppgi antall årsverk barnehagen har pensjonsforpliktelser for:]]</f>
        <v>0</v>
      </c>
      <c r="N359" s="11">
        <f>[1]!BasilRadata10[[#This Row],[HEQ
0-2]]</f>
        <v>0</v>
      </c>
      <c r="O359" s="11">
        <f>[1]!BasilRadata10[[#This Row],[HEQ
3-6]]</f>
        <v>0</v>
      </c>
    </row>
    <row r="360" spans="1:15" x14ac:dyDescent="0.25">
      <c r="A360" s="196">
        <f>[1]!BasilRadata10[[#This Row],[År]]</f>
        <v>0</v>
      </c>
      <c r="B360" s="197">
        <f>[1]!BasilRadata10[[#This Row],[1A. Kommunenr:]]</f>
        <v>0</v>
      </c>
      <c r="C360" s="196">
        <f>[1]!BasilRadata10[[#This Row],[1A. Kommune:]]</f>
        <v>0</v>
      </c>
      <c r="D360" s="196">
        <f>[1]!BasilRadata10[[#This Row],[1A. Bydelsnummer:]]</f>
        <v>0</v>
      </c>
      <c r="E360" s="196">
        <f>[1]!BasilRadata10[[#This Row],[1A. Bydelsnavn:]]</f>
        <v>0</v>
      </c>
      <c r="F360" s="196">
        <f>[1]!BasilRadata10[[#This Row],[1A. Fylkesnummer:]]</f>
        <v>0</v>
      </c>
      <c r="G360" s="196">
        <f>[1]!BasilRadata10[[#This Row],[1A. Fylkesnavn:]]</f>
        <v>0</v>
      </c>
      <c r="H360" s="197">
        <f>[1]!BasilRadata10[[#This Row],[1B. Barnehage:]]</f>
        <v>0</v>
      </c>
      <c r="I360" s="197">
        <f>[1]!BasilRadata10[[#This Row],[1B. Organisasjonsnummer:]]</f>
        <v>0</v>
      </c>
      <c r="J360" s="197">
        <f>[1]!BasilRadata10[[#This Row],[1C. Etablert drift(årstall):]]</f>
        <v>0</v>
      </c>
      <c r="K360" s="196">
        <f>[1]!BasilRadata10[[#This Row],[1D. Barnehagetype:]]</f>
        <v>0</v>
      </c>
      <c r="L360" s="197">
        <f>[1]!BasilRadata10[[#This Row],[2A. Barnehagens eier(Private eiere må fylle ut pkt.C):]]</f>
        <v>0</v>
      </c>
      <c r="M360" s="45">
        <f>[1]!BasilRadata10[[#This Row],[8E. Oppgi antall årsverk barnehagen har pensjonsforpliktelser for:]]</f>
        <v>0</v>
      </c>
      <c r="N360" s="11">
        <f>[1]!BasilRadata10[[#This Row],[HEQ
0-2]]</f>
        <v>0</v>
      </c>
      <c r="O360" s="11">
        <f>[1]!BasilRadata10[[#This Row],[HEQ
3-6]]</f>
        <v>0</v>
      </c>
    </row>
    <row r="361" spans="1:15" x14ac:dyDescent="0.25">
      <c r="A361" s="196">
        <f>[1]!BasilRadata10[[#This Row],[År]]</f>
        <v>0</v>
      </c>
      <c r="B361" s="197">
        <f>[1]!BasilRadata10[[#This Row],[1A. Kommunenr:]]</f>
        <v>0</v>
      </c>
      <c r="C361" s="196">
        <f>[1]!BasilRadata10[[#This Row],[1A. Kommune:]]</f>
        <v>0</v>
      </c>
      <c r="D361" s="196">
        <f>[1]!BasilRadata10[[#This Row],[1A. Bydelsnummer:]]</f>
        <v>0</v>
      </c>
      <c r="E361" s="196">
        <f>[1]!BasilRadata10[[#This Row],[1A. Bydelsnavn:]]</f>
        <v>0</v>
      </c>
      <c r="F361" s="196">
        <f>[1]!BasilRadata10[[#This Row],[1A. Fylkesnummer:]]</f>
        <v>0</v>
      </c>
      <c r="G361" s="196">
        <f>[1]!BasilRadata10[[#This Row],[1A. Fylkesnavn:]]</f>
        <v>0</v>
      </c>
      <c r="H361" s="197">
        <f>[1]!BasilRadata10[[#This Row],[1B. Barnehage:]]</f>
        <v>0</v>
      </c>
      <c r="I361" s="197">
        <f>[1]!BasilRadata10[[#This Row],[1B. Organisasjonsnummer:]]</f>
        <v>0</v>
      </c>
      <c r="J361" s="197">
        <f>[1]!BasilRadata10[[#This Row],[1C. Etablert drift(årstall):]]</f>
        <v>0</v>
      </c>
      <c r="K361" s="196">
        <f>[1]!BasilRadata10[[#This Row],[1D. Barnehagetype:]]</f>
        <v>0</v>
      </c>
      <c r="L361" s="197">
        <f>[1]!BasilRadata10[[#This Row],[2A. Barnehagens eier(Private eiere må fylle ut pkt.C):]]</f>
        <v>0</v>
      </c>
      <c r="M361" s="45">
        <f>[1]!BasilRadata10[[#This Row],[8E. Oppgi antall årsverk barnehagen har pensjonsforpliktelser for:]]</f>
        <v>0</v>
      </c>
      <c r="N361" s="11">
        <f>[1]!BasilRadata10[[#This Row],[HEQ
0-2]]</f>
        <v>0</v>
      </c>
      <c r="O361" s="11">
        <f>[1]!BasilRadata10[[#This Row],[HEQ
3-6]]</f>
        <v>0</v>
      </c>
    </row>
    <row r="362" spans="1:15" x14ac:dyDescent="0.25">
      <c r="A362" s="196">
        <f>[1]!BasilRadata10[[#This Row],[År]]</f>
        <v>0</v>
      </c>
      <c r="B362" s="197">
        <f>[1]!BasilRadata10[[#This Row],[1A. Kommunenr:]]</f>
        <v>0</v>
      </c>
      <c r="C362" s="196">
        <f>[1]!BasilRadata10[[#This Row],[1A. Kommune:]]</f>
        <v>0</v>
      </c>
      <c r="D362" s="196">
        <f>[1]!BasilRadata10[[#This Row],[1A. Bydelsnummer:]]</f>
        <v>0</v>
      </c>
      <c r="E362" s="196">
        <f>[1]!BasilRadata10[[#This Row],[1A. Bydelsnavn:]]</f>
        <v>0</v>
      </c>
      <c r="F362" s="196">
        <f>[1]!BasilRadata10[[#This Row],[1A. Fylkesnummer:]]</f>
        <v>0</v>
      </c>
      <c r="G362" s="196">
        <f>[1]!BasilRadata10[[#This Row],[1A. Fylkesnavn:]]</f>
        <v>0</v>
      </c>
      <c r="H362" s="197">
        <f>[1]!BasilRadata10[[#This Row],[1B. Barnehage:]]</f>
        <v>0</v>
      </c>
      <c r="I362" s="197">
        <f>[1]!BasilRadata10[[#This Row],[1B. Organisasjonsnummer:]]</f>
        <v>0</v>
      </c>
      <c r="J362" s="197">
        <f>[1]!BasilRadata10[[#This Row],[1C. Etablert drift(årstall):]]</f>
        <v>0</v>
      </c>
      <c r="K362" s="196">
        <f>[1]!BasilRadata10[[#This Row],[1D. Barnehagetype:]]</f>
        <v>0</v>
      </c>
      <c r="L362" s="197">
        <f>[1]!BasilRadata10[[#This Row],[2A. Barnehagens eier(Private eiere må fylle ut pkt.C):]]</f>
        <v>0</v>
      </c>
      <c r="M362" s="45">
        <f>[1]!BasilRadata10[[#This Row],[8E. Oppgi antall årsverk barnehagen har pensjonsforpliktelser for:]]</f>
        <v>0</v>
      </c>
      <c r="N362" s="11">
        <f>[1]!BasilRadata10[[#This Row],[HEQ
0-2]]</f>
        <v>0</v>
      </c>
      <c r="O362" s="11">
        <f>[1]!BasilRadata10[[#This Row],[HEQ
3-6]]</f>
        <v>0</v>
      </c>
    </row>
    <row r="363" spans="1:15" x14ac:dyDescent="0.25">
      <c r="A363" s="196">
        <f>[1]!BasilRadata10[[#This Row],[År]]</f>
        <v>0</v>
      </c>
      <c r="B363" s="197">
        <f>[1]!BasilRadata10[[#This Row],[1A. Kommunenr:]]</f>
        <v>0</v>
      </c>
      <c r="C363" s="196">
        <f>[1]!BasilRadata10[[#This Row],[1A. Kommune:]]</f>
        <v>0</v>
      </c>
      <c r="D363" s="196">
        <f>[1]!BasilRadata10[[#This Row],[1A. Bydelsnummer:]]</f>
        <v>0</v>
      </c>
      <c r="E363" s="196">
        <f>[1]!BasilRadata10[[#This Row],[1A. Bydelsnavn:]]</f>
        <v>0</v>
      </c>
      <c r="F363" s="196">
        <f>[1]!BasilRadata10[[#This Row],[1A. Fylkesnummer:]]</f>
        <v>0</v>
      </c>
      <c r="G363" s="196">
        <f>[1]!BasilRadata10[[#This Row],[1A. Fylkesnavn:]]</f>
        <v>0</v>
      </c>
      <c r="H363" s="197">
        <f>[1]!BasilRadata10[[#This Row],[1B. Barnehage:]]</f>
        <v>0</v>
      </c>
      <c r="I363" s="197">
        <f>[1]!BasilRadata10[[#This Row],[1B. Organisasjonsnummer:]]</f>
        <v>0</v>
      </c>
      <c r="J363" s="197">
        <f>[1]!BasilRadata10[[#This Row],[1C. Etablert drift(årstall):]]</f>
        <v>0</v>
      </c>
      <c r="K363" s="196">
        <f>[1]!BasilRadata10[[#This Row],[1D. Barnehagetype:]]</f>
        <v>0</v>
      </c>
      <c r="L363" s="197">
        <f>[1]!BasilRadata10[[#This Row],[2A. Barnehagens eier(Private eiere må fylle ut pkt.C):]]</f>
        <v>0</v>
      </c>
      <c r="M363" s="45">
        <f>[1]!BasilRadata10[[#This Row],[8E. Oppgi antall årsverk barnehagen har pensjonsforpliktelser for:]]</f>
        <v>0</v>
      </c>
      <c r="N363" s="11">
        <f>[1]!BasilRadata10[[#This Row],[HEQ
0-2]]</f>
        <v>0</v>
      </c>
      <c r="O363" s="11">
        <f>[1]!BasilRadata10[[#This Row],[HEQ
3-6]]</f>
        <v>0</v>
      </c>
    </row>
    <row r="364" spans="1:15" x14ac:dyDescent="0.25">
      <c r="A364" s="196">
        <f>[1]!BasilRadata10[[#This Row],[År]]</f>
        <v>0</v>
      </c>
      <c r="B364" s="197">
        <f>[1]!BasilRadata10[[#This Row],[1A. Kommunenr:]]</f>
        <v>0</v>
      </c>
      <c r="C364" s="196">
        <f>[1]!BasilRadata10[[#This Row],[1A. Kommune:]]</f>
        <v>0</v>
      </c>
      <c r="D364" s="196">
        <f>[1]!BasilRadata10[[#This Row],[1A. Bydelsnummer:]]</f>
        <v>0</v>
      </c>
      <c r="E364" s="196">
        <f>[1]!BasilRadata10[[#This Row],[1A. Bydelsnavn:]]</f>
        <v>0</v>
      </c>
      <c r="F364" s="196">
        <f>[1]!BasilRadata10[[#This Row],[1A. Fylkesnummer:]]</f>
        <v>0</v>
      </c>
      <c r="G364" s="196">
        <f>[1]!BasilRadata10[[#This Row],[1A. Fylkesnavn:]]</f>
        <v>0</v>
      </c>
      <c r="H364" s="197">
        <f>[1]!BasilRadata10[[#This Row],[1B. Barnehage:]]</f>
        <v>0</v>
      </c>
      <c r="I364" s="197">
        <f>[1]!BasilRadata10[[#This Row],[1B. Organisasjonsnummer:]]</f>
        <v>0</v>
      </c>
      <c r="J364" s="197">
        <f>[1]!BasilRadata10[[#This Row],[1C. Etablert drift(årstall):]]</f>
        <v>0</v>
      </c>
      <c r="K364" s="196">
        <f>[1]!BasilRadata10[[#This Row],[1D. Barnehagetype:]]</f>
        <v>0</v>
      </c>
      <c r="L364" s="197">
        <f>[1]!BasilRadata10[[#This Row],[2A. Barnehagens eier(Private eiere må fylle ut pkt.C):]]</f>
        <v>0</v>
      </c>
      <c r="M364" s="45">
        <f>[1]!BasilRadata10[[#This Row],[8E. Oppgi antall årsverk barnehagen har pensjonsforpliktelser for:]]</f>
        <v>0</v>
      </c>
      <c r="N364" s="11">
        <f>[1]!BasilRadata10[[#This Row],[HEQ
0-2]]</f>
        <v>0</v>
      </c>
      <c r="O364" s="11">
        <f>[1]!BasilRadata10[[#This Row],[HEQ
3-6]]</f>
        <v>0</v>
      </c>
    </row>
    <row r="365" spans="1:15" x14ac:dyDescent="0.25">
      <c r="A365" s="196">
        <f>[1]!BasilRadata10[[#This Row],[År]]</f>
        <v>0</v>
      </c>
      <c r="B365" s="197">
        <f>[1]!BasilRadata10[[#This Row],[1A. Kommunenr:]]</f>
        <v>0</v>
      </c>
      <c r="C365" s="196">
        <f>[1]!BasilRadata10[[#This Row],[1A. Kommune:]]</f>
        <v>0</v>
      </c>
      <c r="D365" s="196">
        <f>[1]!BasilRadata10[[#This Row],[1A. Bydelsnummer:]]</f>
        <v>0</v>
      </c>
      <c r="E365" s="196">
        <f>[1]!BasilRadata10[[#This Row],[1A. Bydelsnavn:]]</f>
        <v>0</v>
      </c>
      <c r="F365" s="196">
        <f>[1]!BasilRadata10[[#This Row],[1A. Fylkesnummer:]]</f>
        <v>0</v>
      </c>
      <c r="G365" s="196">
        <f>[1]!BasilRadata10[[#This Row],[1A. Fylkesnavn:]]</f>
        <v>0</v>
      </c>
      <c r="H365" s="197">
        <f>[1]!BasilRadata10[[#This Row],[1B. Barnehage:]]</f>
        <v>0</v>
      </c>
      <c r="I365" s="197">
        <f>[1]!BasilRadata10[[#This Row],[1B. Organisasjonsnummer:]]</f>
        <v>0</v>
      </c>
      <c r="J365" s="197">
        <f>[1]!BasilRadata10[[#This Row],[1C. Etablert drift(årstall):]]</f>
        <v>0</v>
      </c>
      <c r="K365" s="196">
        <f>[1]!BasilRadata10[[#This Row],[1D. Barnehagetype:]]</f>
        <v>0</v>
      </c>
      <c r="L365" s="197">
        <f>[1]!BasilRadata10[[#This Row],[2A. Barnehagens eier(Private eiere må fylle ut pkt.C):]]</f>
        <v>0</v>
      </c>
      <c r="M365" s="45">
        <f>[1]!BasilRadata10[[#This Row],[8E. Oppgi antall årsverk barnehagen har pensjonsforpliktelser for:]]</f>
        <v>0</v>
      </c>
      <c r="N365" s="11">
        <f>[1]!BasilRadata10[[#This Row],[HEQ
0-2]]</f>
        <v>0</v>
      </c>
      <c r="O365" s="11">
        <f>[1]!BasilRadata10[[#This Row],[HEQ
3-6]]</f>
        <v>0</v>
      </c>
    </row>
    <row r="366" spans="1:15" x14ac:dyDescent="0.25">
      <c r="A366" s="196">
        <f>[1]!BasilRadata10[[#This Row],[År]]</f>
        <v>0</v>
      </c>
      <c r="B366" s="197">
        <f>[1]!BasilRadata10[[#This Row],[1A. Kommunenr:]]</f>
        <v>0</v>
      </c>
      <c r="C366" s="196">
        <f>[1]!BasilRadata10[[#This Row],[1A. Kommune:]]</f>
        <v>0</v>
      </c>
      <c r="D366" s="196">
        <f>[1]!BasilRadata10[[#This Row],[1A. Bydelsnummer:]]</f>
        <v>0</v>
      </c>
      <c r="E366" s="196">
        <f>[1]!BasilRadata10[[#This Row],[1A. Bydelsnavn:]]</f>
        <v>0</v>
      </c>
      <c r="F366" s="196">
        <f>[1]!BasilRadata10[[#This Row],[1A. Fylkesnummer:]]</f>
        <v>0</v>
      </c>
      <c r="G366" s="196">
        <f>[1]!BasilRadata10[[#This Row],[1A. Fylkesnavn:]]</f>
        <v>0</v>
      </c>
      <c r="H366" s="197">
        <f>[1]!BasilRadata10[[#This Row],[1B. Barnehage:]]</f>
        <v>0</v>
      </c>
      <c r="I366" s="197">
        <f>[1]!BasilRadata10[[#This Row],[1B. Organisasjonsnummer:]]</f>
        <v>0</v>
      </c>
      <c r="J366" s="197">
        <f>[1]!BasilRadata10[[#This Row],[1C. Etablert drift(årstall):]]</f>
        <v>0</v>
      </c>
      <c r="K366" s="196">
        <f>[1]!BasilRadata10[[#This Row],[1D. Barnehagetype:]]</f>
        <v>0</v>
      </c>
      <c r="L366" s="197">
        <f>[1]!BasilRadata10[[#This Row],[2A. Barnehagens eier(Private eiere må fylle ut pkt.C):]]</f>
        <v>0</v>
      </c>
      <c r="M366" s="45">
        <f>[1]!BasilRadata10[[#This Row],[8E. Oppgi antall årsverk barnehagen har pensjonsforpliktelser for:]]</f>
        <v>0</v>
      </c>
      <c r="N366" s="11">
        <f>[1]!BasilRadata10[[#This Row],[HEQ
0-2]]</f>
        <v>0</v>
      </c>
      <c r="O366" s="11">
        <f>[1]!BasilRadata10[[#This Row],[HEQ
3-6]]</f>
        <v>0</v>
      </c>
    </row>
    <row r="367" spans="1:15" x14ac:dyDescent="0.25">
      <c r="A367" s="196">
        <f>[1]!BasilRadata10[[#This Row],[År]]</f>
        <v>0</v>
      </c>
      <c r="B367" s="197">
        <f>[1]!BasilRadata10[[#This Row],[1A. Kommunenr:]]</f>
        <v>0</v>
      </c>
      <c r="C367" s="196">
        <f>[1]!BasilRadata10[[#This Row],[1A. Kommune:]]</f>
        <v>0</v>
      </c>
      <c r="D367" s="196">
        <f>[1]!BasilRadata10[[#This Row],[1A. Bydelsnummer:]]</f>
        <v>0</v>
      </c>
      <c r="E367" s="196">
        <f>[1]!BasilRadata10[[#This Row],[1A. Bydelsnavn:]]</f>
        <v>0</v>
      </c>
      <c r="F367" s="196">
        <f>[1]!BasilRadata10[[#This Row],[1A. Fylkesnummer:]]</f>
        <v>0</v>
      </c>
      <c r="G367" s="196">
        <f>[1]!BasilRadata10[[#This Row],[1A. Fylkesnavn:]]</f>
        <v>0</v>
      </c>
      <c r="H367" s="197">
        <f>[1]!BasilRadata10[[#This Row],[1B. Barnehage:]]</f>
        <v>0</v>
      </c>
      <c r="I367" s="197">
        <f>[1]!BasilRadata10[[#This Row],[1B. Organisasjonsnummer:]]</f>
        <v>0</v>
      </c>
      <c r="J367" s="197">
        <f>[1]!BasilRadata10[[#This Row],[1C. Etablert drift(årstall):]]</f>
        <v>0</v>
      </c>
      <c r="K367" s="196">
        <f>[1]!BasilRadata10[[#This Row],[1D. Barnehagetype:]]</f>
        <v>0</v>
      </c>
      <c r="L367" s="197">
        <f>[1]!BasilRadata10[[#This Row],[2A. Barnehagens eier(Private eiere må fylle ut pkt.C):]]</f>
        <v>0</v>
      </c>
      <c r="M367" s="45">
        <f>[1]!BasilRadata10[[#This Row],[8E. Oppgi antall årsverk barnehagen har pensjonsforpliktelser for:]]</f>
        <v>0</v>
      </c>
      <c r="N367" s="11">
        <f>[1]!BasilRadata10[[#This Row],[HEQ
0-2]]</f>
        <v>0</v>
      </c>
      <c r="O367" s="11">
        <f>[1]!BasilRadata10[[#This Row],[HEQ
3-6]]</f>
        <v>0</v>
      </c>
    </row>
    <row r="368" spans="1:15" x14ac:dyDescent="0.25">
      <c r="A368" s="196">
        <f>[1]!BasilRadata10[[#This Row],[År]]</f>
        <v>0</v>
      </c>
      <c r="B368" s="197">
        <f>[1]!BasilRadata10[[#This Row],[1A. Kommunenr:]]</f>
        <v>0</v>
      </c>
      <c r="C368" s="196">
        <f>[1]!BasilRadata10[[#This Row],[1A. Kommune:]]</f>
        <v>0</v>
      </c>
      <c r="D368" s="196">
        <f>[1]!BasilRadata10[[#This Row],[1A. Bydelsnummer:]]</f>
        <v>0</v>
      </c>
      <c r="E368" s="196">
        <f>[1]!BasilRadata10[[#This Row],[1A. Bydelsnavn:]]</f>
        <v>0</v>
      </c>
      <c r="F368" s="196">
        <f>[1]!BasilRadata10[[#This Row],[1A. Fylkesnummer:]]</f>
        <v>0</v>
      </c>
      <c r="G368" s="196">
        <f>[1]!BasilRadata10[[#This Row],[1A. Fylkesnavn:]]</f>
        <v>0</v>
      </c>
      <c r="H368" s="197">
        <f>[1]!BasilRadata10[[#This Row],[1B. Barnehage:]]</f>
        <v>0</v>
      </c>
      <c r="I368" s="197">
        <f>[1]!BasilRadata10[[#This Row],[1B. Organisasjonsnummer:]]</f>
        <v>0</v>
      </c>
      <c r="J368" s="197">
        <f>[1]!BasilRadata10[[#This Row],[1C. Etablert drift(årstall):]]</f>
        <v>0</v>
      </c>
      <c r="K368" s="196">
        <f>[1]!BasilRadata10[[#This Row],[1D. Barnehagetype:]]</f>
        <v>0</v>
      </c>
      <c r="L368" s="197">
        <f>[1]!BasilRadata10[[#This Row],[2A. Barnehagens eier(Private eiere må fylle ut pkt.C):]]</f>
        <v>0</v>
      </c>
      <c r="M368" s="45">
        <f>[1]!BasilRadata10[[#This Row],[8E. Oppgi antall årsverk barnehagen har pensjonsforpliktelser for:]]</f>
        <v>0</v>
      </c>
      <c r="N368" s="11">
        <f>[1]!BasilRadata10[[#This Row],[HEQ
0-2]]</f>
        <v>0</v>
      </c>
      <c r="O368" s="11">
        <f>[1]!BasilRadata10[[#This Row],[HEQ
3-6]]</f>
        <v>0</v>
      </c>
    </row>
    <row r="369" spans="1:15" x14ac:dyDescent="0.25">
      <c r="A369" s="196">
        <f>[1]!BasilRadata10[[#This Row],[År]]</f>
        <v>0</v>
      </c>
      <c r="B369" s="197">
        <f>[1]!BasilRadata10[[#This Row],[1A. Kommunenr:]]</f>
        <v>0</v>
      </c>
      <c r="C369" s="196">
        <f>[1]!BasilRadata10[[#This Row],[1A. Kommune:]]</f>
        <v>0</v>
      </c>
      <c r="D369" s="196">
        <f>[1]!BasilRadata10[[#This Row],[1A. Bydelsnummer:]]</f>
        <v>0</v>
      </c>
      <c r="E369" s="196">
        <f>[1]!BasilRadata10[[#This Row],[1A. Bydelsnavn:]]</f>
        <v>0</v>
      </c>
      <c r="F369" s="196">
        <f>[1]!BasilRadata10[[#This Row],[1A. Fylkesnummer:]]</f>
        <v>0</v>
      </c>
      <c r="G369" s="196">
        <f>[1]!BasilRadata10[[#This Row],[1A. Fylkesnavn:]]</f>
        <v>0</v>
      </c>
      <c r="H369" s="197">
        <f>[1]!BasilRadata10[[#This Row],[1B. Barnehage:]]</f>
        <v>0</v>
      </c>
      <c r="I369" s="197">
        <f>[1]!BasilRadata10[[#This Row],[1B. Organisasjonsnummer:]]</f>
        <v>0</v>
      </c>
      <c r="J369" s="197">
        <f>[1]!BasilRadata10[[#This Row],[1C. Etablert drift(årstall):]]</f>
        <v>0</v>
      </c>
      <c r="K369" s="196">
        <f>[1]!BasilRadata10[[#This Row],[1D. Barnehagetype:]]</f>
        <v>0</v>
      </c>
      <c r="L369" s="197">
        <f>[1]!BasilRadata10[[#This Row],[2A. Barnehagens eier(Private eiere må fylle ut pkt.C):]]</f>
        <v>0</v>
      </c>
      <c r="M369" s="45">
        <f>[1]!BasilRadata10[[#This Row],[8E. Oppgi antall årsverk barnehagen har pensjonsforpliktelser for:]]</f>
        <v>0</v>
      </c>
      <c r="N369" s="11">
        <f>[1]!BasilRadata10[[#This Row],[HEQ
0-2]]</f>
        <v>0</v>
      </c>
      <c r="O369" s="11">
        <f>[1]!BasilRadata10[[#This Row],[HEQ
3-6]]</f>
        <v>0</v>
      </c>
    </row>
    <row r="370" spans="1:15" x14ac:dyDescent="0.25">
      <c r="A370" s="196">
        <f>[1]!BasilRadata10[[#This Row],[År]]</f>
        <v>0</v>
      </c>
      <c r="B370" s="197">
        <f>[1]!BasilRadata10[[#This Row],[1A. Kommunenr:]]</f>
        <v>0</v>
      </c>
      <c r="C370" s="196">
        <f>[1]!BasilRadata10[[#This Row],[1A. Kommune:]]</f>
        <v>0</v>
      </c>
      <c r="D370" s="196">
        <f>[1]!BasilRadata10[[#This Row],[1A. Bydelsnummer:]]</f>
        <v>0</v>
      </c>
      <c r="E370" s="196">
        <f>[1]!BasilRadata10[[#This Row],[1A. Bydelsnavn:]]</f>
        <v>0</v>
      </c>
      <c r="F370" s="196">
        <f>[1]!BasilRadata10[[#This Row],[1A. Fylkesnummer:]]</f>
        <v>0</v>
      </c>
      <c r="G370" s="196">
        <f>[1]!BasilRadata10[[#This Row],[1A. Fylkesnavn:]]</f>
        <v>0</v>
      </c>
      <c r="H370" s="197">
        <f>[1]!BasilRadata10[[#This Row],[1B. Barnehage:]]</f>
        <v>0</v>
      </c>
      <c r="I370" s="197">
        <f>[1]!BasilRadata10[[#This Row],[1B. Organisasjonsnummer:]]</f>
        <v>0</v>
      </c>
      <c r="J370" s="197">
        <f>[1]!BasilRadata10[[#This Row],[1C. Etablert drift(årstall):]]</f>
        <v>0</v>
      </c>
      <c r="K370" s="196">
        <f>[1]!BasilRadata10[[#This Row],[1D. Barnehagetype:]]</f>
        <v>0</v>
      </c>
      <c r="L370" s="197">
        <f>[1]!BasilRadata10[[#This Row],[2A. Barnehagens eier(Private eiere må fylle ut pkt.C):]]</f>
        <v>0</v>
      </c>
      <c r="M370" s="45">
        <f>[1]!BasilRadata10[[#This Row],[8E. Oppgi antall årsverk barnehagen har pensjonsforpliktelser for:]]</f>
        <v>0</v>
      </c>
      <c r="N370" s="11">
        <f>[1]!BasilRadata10[[#This Row],[HEQ
0-2]]</f>
        <v>0</v>
      </c>
      <c r="O370" s="11">
        <f>[1]!BasilRadata10[[#This Row],[HEQ
3-6]]</f>
        <v>0</v>
      </c>
    </row>
    <row r="371" spans="1:15" x14ac:dyDescent="0.25">
      <c r="A371" s="196">
        <f>[1]!BasilRadata10[[#This Row],[År]]</f>
        <v>0</v>
      </c>
      <c r="B371" s="197">
        <f>[1]!BasilRadata10[[#This Row],[1A. Kommunenr:]]</f>
        <v>0</v>
      </c>
      <c r="C371" s="196">
        <f>[1]!BasilRadata10[[#This Row],[1A. Kommune:]]</f>
        <v>0</v>
      </c>
      <c r="D371" s="196">
        <f>[1]!BasilRadata10[[#This Row],[1A. Bydelsnummer:]]</f>
        <v>0</v>
      </c>
      <c r="E371" s="196">
        <f>[1]!BasilRadata10[[#This Row],[1A. Bydelsnavn:]]</f>
        <v>0</v>
      </c>
      <c r="F371" s="196">
        <f>[1]!BasilRadata10[[#This Row],[1A. Fylkesnummer:]]</f>
        <v>0</v>
      </c>
      <c r="G371" s="196">
        <f>[1]!BasilRadata10[[#This Row],[1A. Fylkesnavn:]]</f>
        <v>0</v>
      </c>
      <c r="H371" s="197">
        <f>[1]!BasilRadata10[[#This Row],[1B. Barnehage:]]</f>
        <v>0</v>
      </c>
      <c r="I371" s="197">
        <f>[1]!BasilRadata10[[#This Row],[1B. Organisasjonsnummer:]]</f>
        <v>0</v>
      </c>
      <c r="J371" s="197">
        <f>[1]!BasilRadata10[[#This Row],[1C. Etablert drift(årstall):]]</f>
        <v>0</v>
      </c>
      <c r="K371" s="196">
        <f>[1]!BasilRadata10[[#This Row],[1D. Barnehagetype:]]</f>
        <v>0</v>
      </c>
      <c r="L371" s="197">
        <f>[1]!BasilRadata10[[#This Row],[2A. Barnehagens eier(Private eiere må fylle ut pkt.C):]]</f>
        <v>0</v>
      </c>
      <c r="M371" s="45">
        <f>[1]!BasilRadata10[[#This Row],[8E. Oppgi antall årsverk barnehagen har pensjonsforpliktelser for:]]</f>
        <v>0</v>
      </c>
      <c r="N371" s="11">
        <f>[1]!BasilRadata10[[#This Row],[HEQ
0-2]]</f>
        <v>0</v>
      </c>
      <c r="O371" s="11">
        <f>[1]!BasilRadata10[[#This Row],[HEQ
3-6]]</f>
        <v>0</v>
      </c>
    </row>
    <row r="372" spans="1:15" x14ac:dyDescent="0.25">
      <c r="A372" s="196">
        <f>[1]!BasilRadata10[[#This Row],[År]]</f>
        <v>0</v>
      </c>
      <c r="B372" s="197">
        <f>[1]!BasilRadata10[[#This Row],[1A. Kommunenr:]]</f>
        <v>0</v>
      </c>
      <c r="C372" s="196">
        <f>[1]!BasilRadata10[[#This Row],[1A. Kommune:]]</f>
        <v>0</v>
      </c>
      <c r="D372" s="196">
        <f>[1]!BasilRadata10[[#This Row],[1A. Bydelsnummer:]]</f>
        <v>0</v>
      </c>
      <c r="E372" s="196">
        <f>[1]!BasilRadata10[[#This Row],[1A. Bydelsnavn:]]</f>
        <v>0</v>
      </c>
      <c r="F372" s="196">
        <f>[1]!BasilRadata10[[#This Row],[1A. Fylkesnummer:]]</f>
        <v>0</v>
      </c>
      <c r="G372" s="196">
        <f>[1]!BasilRadata10[[#This Row],[1A. Fylkesnavn:]]</f>
        <v>0</v>
      </c>
      <c r="H372" s="197">
        <f>[1]!BasilRadata10[[#This Row],[1B. Barnehage:]]</f>
        <v>0</v>
      </c>
      <c r="I372" s="197">
        <f>[1]!BasilRadata10[[#This Row],[1B. Organisasjonsnummer:]]</f>
        <v>0</v>
      </c>
      <c r="J372" s="197">
        <f>[1]!BasilRadata10[[#This Row],[1C. Etablert drift(årstall):]]</f>
        <v>0</v>
      </c>
      <c r="K372" s="196">
        <f>[1]!BasilRadata10[[#This Row],[1D. Barnehagetype:]]</f>
        <v>0</v>
      </c>
      <c r="L372" s="197">
        <f>[1]!BasilRadata10[[#This Row],[2A. Barnehagens eier(Private eiere må fylle ut pkt.C):]]</f>
        <v>0</v>
      </c>
      <c r="M372" s="45">
        <f>[1]!BasilRadata10[[#This Row],[8E. Oppgi antall årsverk barnehagen har pensjonsforpliktelser for:]]</f>
        <v>0</v>
      </c>
      <c r="N372" s="11">
        <f>[1]!BasilRadata10[[#This Row],[HEQ
0-2]]</f>
        <v>0</v>
      </c>
      <c r="O372" s="11">
        <f>[1]!BasilRadata10[[#This Row],[HEQ
3-6]]</f>
        <v>0</v>
      </c>
    </row>
    <row r="373" spans="1:15" x14ac:dyDescent="0.25">
      <c r="A373" s="196">
        <f>[1]!BasilRadata10[[#This Row],[År]]</f>
        <v>0</v>
      </c>
      <c r="B373" s="197">
        <f>[1]!BasilRadata10[[#This Row],[1A. Kommunenr:]]</f>
        <v>0</v>
      </c>
      <c r="C373" s="196">
        <f>[1]!BasilRadata10[[#This Row],[1A. Kommune:]]</f>
        <v>0</v>
      </c>
      <c r="D373" s="196">
        <f>[1]!BasilRadata10[[#This Row],[1A. Bydelsnummer:]]</f>
        <v>0</v>
      </c>
      <c r="E373" s="196">
        <f>[1]!BasilRadata10[[#This Row],[1A. Bydelsnavn:]]</f>
        <v>0</v>
      </c>
      <c r="F373" s="196">
        <f>[1]!BasilRadata10[[#This Row],[1A. Fylkesnummer:]]</f>
        <v>0</v>
      </c>
      <c r="G373" s="196">
        <f>[1]!BasilRadata10[[#This Row],[1A. Fylkesnavn:]]</f>
        <v>0</v>
      </c>
      <c r="H373" s="197">
        <f>[1]!BasilRadata10[[#This Row],[1B. Barnehage:]]</f>
        <v>0</v>
      </c>
      <c r="I373" s="197">
        <f>[1]!BasilRadata10[[#This Row],[1B. Organisasjonsnummer:]]</f>
        <v>0</v>
      </c>
      <c r="J373" s="197">
        <f>[1]!BasilRadata10[[#This Row],[1C. Etablert drift(årstall):]]</f>
        <v>0</v>
      </c>
      <c r="K373" s="196">
        <f>[1]!BasilRadata10[[#This Row],[1D. Barnehagetype:]]</f>
        <v>0</v>
      </c>
      <c r="L373" s="197">
        <f>[1]!BasilRadata10[[#This Row],[2A. Barnehagens eier(Private eiere må fylle ut pkt.C):]]</f>
        <v>0</v>
      </c>
      <c r="M373" s="45">
        <f>[1]!BasilRadata10[[#This Row],[8E. Oppgi antall årsverk barnehagen har pensjonsforpliktelser for:]]</f>
        <v>0</v>
      </c>
      <c r="N373" s="11">
        <f>[1]!BasilRadata10[[#This Row],[HEQ
0-2]]</f>
        <v>0</v>
      </c>
      <c r="O373" s="11">
        <f>[1]!BasilRadata10[[#This Row],[HEQ
3-6]]</f>
        <v>0</v>
      </c>
    </row>
    <row r="374" spans="1:15" x14ac:dyDescent="0.25">
      <c r="A374" s="196">
        <f>[1]!BasilRadata10[[#This Row],[År]]</f>
        <v>0</v>
      </c>
      <c r="B374" s="197">
        <f>[1]!BasilRadata10[[#This Row],[1A. Kommunenr:]]</f>
        <v>0</v>
      </c>
      <c r="C374" s="196">
        <f>[1]!BasilRadata10[[#This Row],[1A. Kommune:]]</f>
        <v>0</v>
      </c>
      <c r="D374" s="196">
        <f>[1]!BasilRadata10[[#This Row],[1A. Bydelsnummer:]]</f>
        <v>0</v>
      </c>
      <c r="E374" s="196">
        <f>[1]!BasilRadata10[[#This Row],[1A. Bydelsnavn:]]</f>
        <v>0</v>
      </c>
      <c r="F374" s="196">
        <f>[1]!BasilRadata10[[#This Row],[1A. Fylkesnummer:]]</f>
        <v>0</v>
      </c>
      <c r="G374" s="196">
        <f>[1]!BasilRadata10[[#This Row],[1A. Fylkesnavn:]]</f>
        <v>0</v>
      </c>
      <c r="H374" s="197">
        <f>[1]!BasilRadata10[[#This Row],[1B. Barnehage:]]</f>
        <v>0</v>
      </c>
      <c r="I374" s="197">
        <f>[1]!BasilRadata10[[#This Row],[1B. Organisasjonsnummer:]]</f>
        <v>0</v>
      </c>
      <c r="J374" s="197">
        <f>[1]!BasilRadata10[[#This Row],[1C. Etablert drift(årstall):]]</f>
        <v>0</v>
      </c>
      <c r="K374" s="196">
        <f>[1]!BasilRadata10[[#This Row],[1D. Barnehagetype:]]</f>
        <v>0</v>
      </c>
      <c r="L374" s="197">
        <f>[1]!BasilRadata10[[#This Row],[2A. Barnehagens eier(Private eiere må fylle ut pkt.C):]]</f>
        <v>0</v>
      </c>
      <c r="M374" s="45">
        <f>[1]!BasilRadata10[[#This Row],[8E. Oppgi antall årsverk barnehagen har pensjonsforpliktelser for:]]</f>
        <v>0</v>
      </c>
      <c r="N374" s="11">
        <f>[1]!BasilRadata10[[#This Row],[HEQ
0-2]]</f>
        <v>0</v>
      </c>
      <c r="O374" s="11">
        <f>[1]!BasilRadata10[[#This Row],[HEQ
3-6]]</f>
        <v>0</v>
      </c>
    </row>
    <row r="375" spans="1:15" x14ac:dyDescent="0.25">
      <c r="A375" s="196">
        <f>[1]!BasilRadata10[[#This Row],[År]]</f>
        <v>0</v>
      </c>
      <c r="B375" s="197">
        <f>[1]!BasilRadata10[[#This Row],[1A. Kommunenr:]]</f>
        <v>0</v>
      </c>
      <c r="C375" s="196">
        <f>[1]!BasilRadata10[[#This Row],[1A. Kommune:]]</f>
        <v>0</v>
      </c>
      <c r="D375" s="196">
        <f>[1]!BasilRadata10[[#This Row],[1A. Bydelsnummer:]]</f>
        <v>0</v>
      </c>
      <c r="E375" s="196">
        <f>[1]!BasilRadata10[[#This Row],[1A. Bydelsnavn:]]</f>
        <v>0</v>
      </c>
      <c r="F375" s="196">
        <f>[1]!BasilRadata10[[#This Row],[1A. Fylkesnummer:]]</f>
        <v>0</v>
      </c>
      <c r="G375" s="196">
        <f>[1]!BasilRadata10[[#This Row],[1A. Fylkesnavn:]]</f>
        <v>0</v>
      </c>
      <c r="H375" s="197">
        <f>[1]!BasilRadata10[[#This Row],[1B. Barnehage:]]</f>
        <v>0</v>
      </c>
      <c r="I375" s="197">
        <f>[1]!BasilRadata10[[#This Row],[1B. Organisasjonsnummer:]]</f>
        <v>0</v>
      </c>
      <c r="J375" s="197">
        <f>[1]!BasilRadata10[[#This Row],[1C. Etablert drift(årstall):]]</f>
        <v>0</v>
      </c>
      <c r="K375" s="196">
        <f>[1]!BasilRadata10[[#This Row],[1D. Barnehagetype:]]</f>
        <v>0</v>
      </c>
      <c r="L375" s="197">
        <f>[1]!BasilRadata10[[#This Row],[2A. Barnehagens eier(Private eiere må fylle ut pkt.C):]]</f>
        <v>0</v>
      </c>
      <c r="M375" s="45">
        <f>[1]!BasilRadata10[[#This Row],[8E. Oppgi antall årsverk barnehagen har pensjonsforpliktelser for:]]</f>
        <v>0</v>
      </c>
      <c r="N375" s="11">
        <f>[1]!BasilRadata10[[#This Row],[HEQ
0-2]]</f>
        <v>0</v>
      </c>
      <c r="O375" s="11">
        <f>[1]!BasilRadata10[[#This Row],[HEQ
3-6]]</f>
        <v>0</v>
      </c>
    </row>
    <row r="376" spans="1:15" x14ac:dyDescent="0.25">
      <c r="A376" s="196">
        <f>[1]!BasilRadata10[[#This Row],[År]]</f>
        <v>0</v>
      </c>
      <c r="B376" s="197">
        <f>[1]!BasilRadata10[[#This Row],[1A. Kommunenr:]]</f>
        <v>0</v>
      </c>
      <c r="C376" s="196">
        <f>[1]!BasilRadata10[[#This Row],[1A. Kommune:]]</f>
        <v>0</v>
      </c>
      <c r="D376" s="196">
        <f>[1]!BasilRadata10[[#This Row],[1A. Bydelsnummer:]]</f>
        <v>0</v>
      </c>
      <c r="E376" s="196">
        <f>[1]!BasilRadata10[[#This Row],[1A. Bydelsnavn:]]</f>
        <v>0</v>
      </c>
      <c r="F376" s="196">
        <f>[1]!BasilRadata10[[#This Row],[1A. Fylkesnummer:]]</f>
        <v>0</v>
      </c>
      <c r="G376" s="196">
        <f>[1]!BasilRadata10[[#This Row],[1A. Fylkesnavn:]]</f>
        <v>0</v>
      </c>
      <c r="H376" s="197">
        <f>[1]!BasilRadata10[[#This Row],[1B. Barnehage:]]</f>
        <v>0</v>
      </c>
      <c r="I376" s="197">
        <f>[1]!BasilRadata10[[#This Row],[1B. Organisasjonsnummer:]]</f>
        <v>0</v>
      </c>
      <c r="J376" s="197">
        <f>[1]!BasilRadata10[[#This Row],[1C. Etablert drift(årstall):]]</f>
        <v>0</v>
      </c>
      <c r="K376" s="196">
        <f>[1]!BasilRadata10[[#This Row],[1D. Barnehagetype:]]</f>
        <v>0</v>
      </c>
      <c r="L376" s="197">
        <f>[1]!BasilRadata10[[#This Row],[2A. Barnehagens eier(Private eiere må fylle ut pkt.C):]]</f>
        <v>0</v>
      </c>
      <c r="M376" s="45">
        <f>[1]!BasilRadata10[[#This Row],[8E. Oppgi antall årsverk barnehagen har pensjonsforpliktelser for:]]</f>
        <v>0</v>
      </c>
      <c r="N376" s="11">
        <f>[1]!BasilRadata10[[#This Row],[HEQ
0-2]]</f>
        <v>0</v>
      </c>
      <c r="O376" s="11">
        <f>[1]!BasilRadata10[[#This Row],[HEQ
3-6]]</f>
        <v>0</v>
      </c>
    </row>
    <row r="377" spans="1:15" x14ac:dyDescent="0.25">
      <c r="A377" s="196">
        <f>[1]!BasilRadata10[[#This Row],[År]]</f>
        <v>0</v>
      </c>
      <c r="B377" s="197">
        <f>[1]!BasilRadata10[[#This Row],[1A. Kommunenr:]]</f>
        <v>0</v>
      </c>
      <c r="C377" s="196">
        <f>[1]!BasilRadata10[[#This Row],[1A. Kommune:]]</f>
        <v>0</v>
      </c>
      <c r="D377" s="196">
        <f>[1]!BasilRadata10[[#This Row],[1A. Bydelsnummer:]]</f>
        <v>0</v>
      </c>
      <c r="E377" s="196">
        <f>[1]!BasilRadata10[[#This Row],[1A. Bydelsnavn:]]</f>
        <v>0</v>
      </c>
      <c r="F377" s="196">
        <f>[1]!BasilRadata10[[#This Row],[1A. Fylkesnummer:]]</f>
        <v>0</v>
      </c>
      <c r="G377" s="196">
        <f>[1]!BasilRadata10[[#This Row],[1A. Fylkesnavn:]]</f>
        <v>0</v>
      </c>
      <c r="H377" s="197">
        <f>[1]!BasilRadata10[[#This Row],[1B. Barnehage:]]</f>
        <v>0</v>
      </c>
      <c r="I377" s="197">
        <f>[1]!BasilRadata10[[#This Row],[1B. Organisasjonsnummer:]]</f>
        <v>0</v>
      </c>
      <c r="J377" s="197">
        <f>[1]!BasilRadata10[[#This Row],[1C. Etablert drift(årstall):]]</f>
        <v>0</v>
      </c>
      <c r="K377" s="196">
        <f>[1]!BasilRadata10[[#This Row],[1D. Barnehagetype:]]</f>
        <v>0</v>
      </c>
      <c r="L377" s="197">
        <f>[1]!BasilRadata10[[#This Row],[2A. Barnehagens eier(Private eiere må fylle ut pkt.C):]]</f>
        <v>0</v>
      </c>
      <c r="M377" s="45">
        <f>[1]!BasilRadata10[[#This Row],[8E. Oppgi antall årsverk barnehagen har pensjonsforpliktelser for:]]</f>
        <v>0</v>
      </c>
      <c r="N377" s="11">
        <f>[1]!BasilRadata10[[#This Row],[HEQ
0-2]]</f>
        <v>0</v>
      </c>
      <c r="O377" s="11">
        <f>[1]!BasilRadata10[[#This Row],[HEQ
3-6]]</f>
        <v>0</v>
      </c>
    </row>
    <row r="378" spans="1:15" x14ac:dyDescent="0.25">
      <c r="A378" s="196">
        <f>[1]!BasilRadata10[[#This Row],[År]]</f>
        <v>0</v>
      </c>
      <c r="B378" s="197">
        <f>[1]!BasilRadata10[[#This Row],[1A. Kommunenr:]]</f>
        <v>0</v>
      </c>
      <c r="C378" s="196">
        <f>[1]!BasilRadata10[[#This Row],[1A. Kommune:]]</f>
        <v>0</v>
      </c>
      <c r="D378" s="196">
        <f>[1]!BasilRadata10[[#This Row],[1A. Bydelsnummer:]]</f>
        <v>0</v>
      </c>
      <c r="E378" s="196">
        <f>[1]!BasilRadata10[[#This Row],[1A. Bydelsnavn:]]</f>
        <v>0</v>
      </c>
      <c r="F378" s="196">
        <f>[1]!BasilRadata10[[#This Row],[1A. Fylkesnummer:]]</f>
        <v>0</v>
      </c>
      <c r="G378" s="196">
        <f>[1]!BasilRadata10[[#This Row],[1A. Fylkesnavn:]]</f>
        <v>0</v>
      </c>
      <c r="H378" s="197">
        <f>[1]!BasilRadata10[[#This Row],[1B. Barnehage:]]</f>
        <v>0</v>
      </c>
      <c r="I378" s="197">
        <f>[1]!BasilRadata10[[#This Row],[1B. Organisasjonsnummer:]]</f>
        <v>0</v>
      </c>
      <c r="J378" s="197">
        <f>[1]!BasilRadata10[[#This Row],[1C. Etablert drift(årstall):]]</f>
        <v>0</v>
      </c>
      <c r="K378" s="196">
        <f>[1]!BasilRadata10[[#This Row],[1D. Barnehagetype:]]</f>
        <v>0</v>
      </c>
      <c r="L378" s="197">
        <f>[1]!BasilRadata10[[#This Row],[2A. Barnehagens eier(Private eiere må fylle ut pkt.C):]]</f>
        <v>0</v>
      </c>
      <c r="M378" s="45">
        <f>[1]!BasilRadata10[[#This Row],[8E. Oppgi antall årsverk barnehagen har pensjonsforpliktelser for:]]</f>
        <v>0</v>
      </c>
      <c r="N378" s="11">
        <f>[1]!BasilRadata10[[#This Row],[HEQ
0-2]]</f>
        <v>0</v>
      </c>
      <c r="O378" s="11">
        <f>[1]!BasilRadata10[[#This Row],[HEQ
3-6]]</f>
        <v>0</v>
      </c>
    </row>
    <row r="379" spans="1:15" x14ac:dyDescent="0.25">
      <c r="A379" s="196">
        <f>[1]!BasilRadata10[[#This Row],[År]]</f>
        <v>0</v>
      </c>
      <c r="B379" s="197">
        <f>[1]!BasilRadata10[[#This Row],[1A. Kommunenr:]]</f>
        <v>0</v>
      </c>
      <c r="C379" s="196">
        <f>[1]!BasilRadata10[[#This Row],[1A. Kommune:]]</f>
        <v>0</v>
      </c>
      <c r="D379" s="196">
        <f>[1]!BasilRadata10[[#This Row],[1A. Bydelsnummer:]]</f>
        <v>0</v>
      </c>
      <c r="E379" s="196">
        <f>[1]!BasilRadata10[[#This Row],[1A. Bydelsnavn:]]</f>
        <v>0</v>
      </c>
      <c r="F379" s="196">
        <f>[1]!BasilRadata10[[#This Row],[1A. Fylkesnummer:]]</f>
        <v>0</v>
      </c>
      <c r="G379" s="196">
        <f>[1]!BasilRadata10[[#This Row],[1A. Fylkesnavn:]]</f>
        <v>0</v>
      </c>
      <c r="H379" s="197">
        <f>[1]!BasilRadata10[[#This Row],[1B. Barnehage:]]</f>
        <v>0</v>
      </c>
      <c r="I379" s="197">
        <f>[1]!BasilRadata10[[#This Row],[1B. Organisasjonsnummer:]]</f>
        <v>0</v>
      </c>
      <c r="J379" s="197">
        <f>[1]!BasilRadata10[[#This Row],[1C. Etablert drift(årstall):]]</f>
        <v>0</v>
      </c>
      <c r="K379" s="196">
        <f>[1]!BasilRadata10[[#This Row],[1D. Barnehagetype:]]</f>
        <v>0</v>
      </c>
      <c r="L379" s="197">
        <f>[1]!BasilRadata10[[#This Row],[2A. Barnehagens eier(Private eiere må fylle ut pkt.C):]]</f>
        <v>0</v>
      </c>
      <c r="M379" s="45">
        <f>[1]!BasilRadata10[[#This Row],[8E. Oppgi antall årsverk barnehagen har pensjonsforpliktelser for:]]</f>
        <v>0</v>
      </c>
      <c r="N379" s="11">
        <f>[1]!BasilRadata10[[#This Row],[HEQ
0-2]]</f>
        <v>0</v>
      </c>
      <c r="O379" s="11">
        <f>[1]!BasilRadata10[[#This Row],[HEQ
3-6]]</f>
        <v>0</v>
      </c>
    </row>
    <row r="380" spans="1:15" x14ac:dyDescent="0.25">
      <c r="A380" s="196">
        <f>[1]!BasilRadata10[[#This Row],[År]]</f>
        <v>0</v>
      </c>
      <c r="B380" s="197">
        <f>[1]!BasilRadata10[[#This Row],[1A. Kommunenr:]]</f>
        <v>0</v>
      </c>
      <c r="C380" s="196">
        <f>[1]!BasilRadata10[[#This Row],[1A. Kommune:]]</f>
        <v>0</v>
      </c>
      <c r="D380" s="196">
        <f>[1]!BasilRadata10[[#This Row],[1A. Bydelsnummer:]]</f>
        <v>0</v>
      </c>
      <c r="E380" s="196">
        <f>[1]!BasilRadata10[[#This Row],[1A. Bydelsnavn:]]</f>
        <v>0</v>
      </c>
      <c r="F380" s="196">
        <f>[1]!BasilRadata10[[#This Row],[1A. Fylkesnummer:]]</f>
        <v>0</v>
      </c>
      <c r="G380" s="196">
        <f>[1]!BasilRadata10[[#This Row],[1A. Fylkesnavn:]]</f>
        <v>0</v>
      </c>
      <c r="H380" s="197">
        <f>[1]!BasilRadata10[[#This Row],[1B. Barnehage:]]</f>
        <v>0</v>
      </c>
      <c r="I380" s="197">
        <f>[1]!BasilRadata10[[#This Row],[1B. Organisasjonsnummer:]]</f>
        <v>0</v>
      </c>
      <c r="J380" s="197">
        <f>[1]!BasilRadata10[[#This Row],[1C. Etablert drift(årstall):]]</f>
        <v>0</v>
      </c>
      <c r="K380" s="196">
        <f>[1]!BasilRadata10[[#This Row],[1D. Barnehagetype:]]</f>
        <v>0</v>
      </c>
      <c r="L380" s="197">
        <f>[1]!BasilRadata10[[#This Row],[2A. Barnehagens eier(Private eiere må fylle ut pkt.C):]]</f>
        <v>0</v>
      </c>
      <c r="M380" s="45">
        <f>[1]!BasilRadata10[[#This Row],[8E. Oppgi antall årsverk barnehagen har pensjonsforpliktelser for:]]</f>
        <v>0</v>
      </c>
      <c r="N380" s="11">
        <f>[1]!BasilRadata10[[#This Row],[HEQ
0-2]]</f>
        <v>0</v>
      </c>
      <c r="O380" s="11">
        <f>[1]!BasilRadata10[[#This Row],[HEQ
3-6]]</f>
        <v>0</v>
      </c>
    </row>
    <row r="381" spans="1:15" x14ac:dyDescent="0.25">
      <c r="A381" s="196">
        <f>[1]!BasilRadata10[[#This Row],[År]]</f>
        <v>0</v>
      </c>
      <c r="B381" s="197">
        <f>[1]!BasilRadata10[[#This Row],[1A. Kommunenr:]]</f>
        <v>0</v>
      </c>
      <c r="C381" s="196">
        <f>[1]!BasilRadata10[[#This Row],[1A. Kommune:]]</f>
        <v>0</v>
      </c>
      <c r="D381" s="196">
        <f>[1]!BasilRadata10[[#This Row],[1A. Bydelsnummer:]]</f>
        <v>0</v>
      </c>
      <c r="E381" s="196">
        <f>[1]!BasilRadata10[[#This Row],[1A. Bydelsnavn:]]</f>
        <v>0</v>
      </c>
      <c r="F381" s="196">
        <f>[1]!BasilRadata10[[#This Row],[1A. Fylkesnummer:]]</f>
        <v>0</v>
      </c>
      <c r="G381" s="196">
        <f>[1]!BasilRadata10[[#This Row],[1A. Fylkesnavn:]]</f>
        <v>0</v>
      </c>
      <c r="H381" s="197">
        <f>[1]!BasilRadata10[[#This Row],[1B. Barnehage:]]</f>
        <v>0</v>
      </c>
      <c r="I381" s="197">
        <f>[1]!BasilRadata10[[#This Row],[1B. Organisasjonsnummer:]]</f>
        <v>0</v>
      </c>
      <c r="J381" s="197">
        <f>[1]!BasilRadata10[[#This Row],[1C. Etablert drift(årstall):]]</f>
        <v>0</v>
      </c>
      <c r="K381" s="196">
        <f>[1]!BasilRadata10[[#This Row],[1D. Barnehagetype:]]</f>
        <v>0</v>
      </c>
      <c r="L381" s="197">
        <f>[1]!BasilRadata10[[#This Row],[2A. Barnehagens eier(Private eiere må fylle ut pkt.C):]]</f>
        <v>0</v>
      </c>
      <c r="M381" s="45">
        <f>[1]!BasilRadata10[[#This Row],[8E. Oppgi antall årsverk barnehagen har pensjonsforpliktelser for:]]</f>
        <v>0</v>
      </c>
      <c r="N381" s="11">
        <f>[1]!BasilRadata10[[#This Row],[HEQ
0-2]]</f>
        <v>0</v>
      </c>
      <c r="O381" s="11">
        <f>[1]!BasilRadata10[[#This Row],[HEQ
3-6]]</f>
        <v>0</v>
      </c>
    </row>
    <row r="382" spans="1:15" x14ac:dyDescent="0.25">
      <c r="A382" s="196">
        <f>[1]!BasilRadata10[[#This Row],[År]]</f>
        <v>0</v>
      </c>
      <c r="B382" s="197">
        <f>[1]!BasilRadata10[[#This Row],[1A. Kommunenr:]]</f>
        <v>0</v>
      </c>
      <c r="C382" s="196">
        <f>[1]!BasilRadata10[[#This Row],[1A. Kommune:]]</f>
        <v>0</v>
      </c>
      <c r="D382" s="196">
        <f>[1]!BasilRadata10[[#This Row],[1A. Bydelsnummer:]]</f>
        <v>0</v>
      </c>
      <c r="E382" s="196">
        <f>[1]!BasilRadata10[[#This Row],[1A. Bydelsnavn:]]</f>
        <v>0</v>
      </c>
      <c r="F382" s="196">
        <f>[1]!BasilRadata10[[#This Row],[1A. Fylkesnummer:]]</f>
        <v>0</v>
      </c>
      <c r="G382" s="196">
        <f>[1]!BasilRadata10[[#This Row],[1A. Fylkesnavn:]]</f>
        <v>0</v>
      </c>
      <c r="H382" s="197">
        <f>[1]!BasilRadata10[[#This Row],[1B. Barnehage:]]</f>
        <v>0</v>
      </c>
      <c r="I382" s="197">
        <f>[1]!BasilRadata10[[#This Row],[1B. Organisasjonsnummer:]]</f>
        <v>0</v>
      </c>
      <c r="J382" s="197">
        <f>[1]!BasilRadata10[[#This Row],[1C. Etablert drift(årstall):]]</f>
        <v>0</v>
      </c>
      <c r="K382" s="196">
        <f>[1]!BasilRadata10[[#This Row],[1D. Barnehagetype:]]</f>
        <v>0</v>
      </c>
      <c r="L382" s="197">
        <f>[1]!BasilRadata10[[#This Row],[2A. Barnehagens eier(Private eiere må fylle ut pkt.C):]]</f>
        <v>0</v>
      </c>
      <c r="M382" s="45">
        <f>[1]!BasilRadata10[[#This Row],[8E. Oppgi antall årsverk barnehagen har pensjonsforpliktelser for:]]</f>
        <v>0</v>
      </c>
      <c r="N382" s="11">
        <f>[1]!BasilRadata10[[#This Row],[HEQ
0-2]]</f>
        <v>0</v>
      </c>
      <c r="O382" s="11">
        <f>[1]!BasilRadata10[[#This Row],[HEQ
3-6]]</f>
        <v>0</v>
      </c>
    </row>
    <row r="383" spans="1:15" x14ac:dyDescent="0.25">
      <c r="A383" s="196">
        <f>[1]!BasilRadata10[[#This Row],[År]]</f>
        <v>0</v>
      </c>
      <c r="B383" s="197">
        <f>[1]!BasilRadata10[[#This Row],[1A. Kommunenr:]]</f>
        <v>0</v>
      </c>
      <c r="C383" s="196">
        <f>[1]!BasilRadata10[[#This Row],[1A. Kommune:]]</f>
        <v>0</v>
      </c>
      <c r="D383" s="196">
        <f>[1]!BasilRadata10[[#This Row],[1A. Bydelsnummer:]]</f>
        <v>0</v>
      </c>
      <c r="E383" s="196">
        <f>[1]!BasilRadata10[[#This Row],[1A. Bydelsnavn:]]</f>
        <v>0</v>
      </c>
      <c r="F383" s="196">
        <f>[1]!BasilRadata10[[#This Row],[1A. Fylkesnummer:]]</f>
        <v>0</v>
      </c>
      <c r="G383" s="196">
        <f>[1]!BasilRadata10[[#This Row],[1A. Fylkesnavn:]]</f>
        <v>0</v>
      </c>
      <c r="H383" s="197">
        <f>[1]!BasilRadata10[[#This Row],[1B. Barnehage:]]</f>
        <v>0</v>
      </c>
      <c r="I383" s="197">
        <f>[1]!BasilRadata10[[#This Row],[1B. Organisasjonsnummer:]]</f>
        <v>0</v>
      </c>
      <c r="J383" s="197">
        <f>[1]!BasilRadata10[[#This Row],[1C. Etablert drift(årstall):]]</f>
        <v>0</v>
      </c>
      <c r="K383" s="196">
        <f>[1]!BasilRadata10[[#This Row],[1D. Barnehagetype:]]</f>
        <v>0</v>
      </c>
      <c r="L383" s="197">
        <f>[1]!BasilRadata10[[#This Row],[2A. Barnehagens eier(Private eiere må fylle ut pkt.C):]]</f>
        <v>0</v>
      </c>
      <c r="M383" s="45">
        <f>[1]!BasilRadata10[[#This Row],[8E. Oppgi antall årsverk barnehagen har pensjonsforpliktelser for:]]</f>
        <v>0</v>
      </c>
      <c r="N383" s="11">
        <f>[1]!BasilRadata10[[#This Row],[HEQ
0-2]]</f>
        <v>0</v>
      </c>
      <c r="O383" s="11">
        <f>[1]!BasilRadata10[[#This Row],[HEQ
3-6]]</f>
        <v>0</v>
      </c>
    </row>
    <row r="384" spans="1:15" x14ac:dyDescent="0.25">
      <c r="A384" s="196">
        <f>[1]!BasilRadata10[[#This Row],[År]]</f>
        <v>0</v>
      </c>
      <c r="B384" s="197">
        <f>[1]!BasilRadata10[[#This Row],[1A. Kommunenr:]]</f>
        <v>0</v>
      </c>
      <c r="C384" s="196">
        <f>[1]!BasilRadata10[[#This Row],[1A. Kommune:]]</f>
        <v>0</v>
      </c>
      <c r="D384" s="196">
        <f>[1]!BasilRadata10[[#This Row],[1A. Bydelsnummer:]]</f>
        <v>0</v>
      </c>
      <c r="E384" s="196">
        <f>[1]!BasilRadata10[[#This Row],[1A. Bydelsnavn:]]</f>
        <v>0</v>
      </c>
      <c r="F384" s="196">
        <f>[1]!BasilRadata10[[#This Row],[1A. Fylkesnummer:]]</f>
        <v>0</v>
      </c>
      <c r="G384" s="196">
        <f>[1]!BasilRadata10[[#This Row],[1A. Fylkesnavn:]]</f>
        <v>0</v>
      </c>
      <c r="H384" s="197">
        <f>[1]!BasilRadata10[[#This Row],[1B. Barnehage:]]</f>
        <v>0</v>
      </c>
      <c r="I384" s="197">
        <f>[1]!BasilRadata10[[#This Row],[1B. Organisasjonsnummer:]]</f>
        <v>0</v>
      </c>
      <c r="J384" s="197">
        <f>[1]!BasilRadata10[[#This Row],[1C. Etablert drift(årstall):]]</f>
        <v>0</v>
      </c>
      <c r="K384" s="196">
        <f>[1]!BasilRadata10[[#This Row],[1D. Barnehagetype:]]</f>
        <v>0</v>
      </c>
      <c r="L384" s="197">
        <f>[1]!BasilRadata10[[#This Row],[2A. Barnehagens eier(Private eiere må fylle ut pkt.C):]]</f>
        <v>0</v>
      </c>
      <c r="M384" s="45">
        <f>[1]!BasilRadata10[[#This Row],[8E. Oppgi antall årsverk barnehagen har pensjonsforpliktelser for:]]</f>
        <v>0</v>
      </c>
      <c r="N384" s="11">
        <f>[1]!BasilRadata10[[#This Row],[HEQ
0-2]]</f>
        <v>0</v>
      </c>
      <c r="O384" s="11">
        <f>[1]!BasilRadata10[[#This Row],[HEQ
3-6]]</f>
        <v>0</v>
      </c>
    </row>
    <row r="385" spans="1:15" x14ac:dyDescent="0.25">
      <c r="A385" s="196">
        <f>[1]!BasilRadata10[[#This Row],[År]]</f>
        <v>0</v>
      </c>
      <c r="B385" s="197">
        <f>[1]!BasilRadata10[[#This Row],[1A. Kommunenr:]]</f>
        <v>0</v>
      </c>
      <c r="C385" s="196">
        <f>[1]!BasilRadata10[[#This Row],[1A. Kommune:]]</f>
        <v>0</v>
      </c>
      <c r="D385" s="196">
        <f>[1]!BasilRadata10[[#This Row],[1A. Bydelsnummer:]]</f>
        <v>0</v>
      </c>
      <c r="E385" s="196">
        <f>[1]!BasilRadata10[[#This Row],[1A. Bydelsnavn:]]</f>
        <v>0</v>
      </c>
      <c r="F385" s="196">
        <f>[1]!BasilRadata10[[#This Row],[1A. Fylkesnummer:]]</f>
        <v>0</v>
      </c>
      <c r="G385" s="196">
        <f>[1]!BasilRadata10[[#This Row],[1A. Fylkesnavn:]]</f>
        <v>0</v>
      </c>
      <c r="H385" s="197">
        <f>[1]!BasilRadata10[[#This Row],[1B. Barnehage:]]</f>
        <v>0</v>
      </c>
      <c r="I385" s="197">
        <f>[1]!BasilRadata10[[#This Row],[1B. Organisasjonsnummer:]]</f>
        <v>0</v>
      </c>
      <c r="J385" s="197">
        <f>[1]!BasilRadata10[[#This Row],[1C. Etablert drift(årstall):]]</f>
        <v>0</v>
      </c>
      <c r="K385" s="196">
        <f>[1]!BasilRadata10[[#This Row],[1D. Barnehagetype:]]</f>
        <v>0</v>
      </c>
      <c r="L385" s="197">
        <f>[1]!BasilRadata10[[#This Row],[2A. Barnehagens eier(Private eiere må fylle ut pkt.C):]]</f>
        <v>0</v>
      </c>
      <c r="M385" s="45">
        <f>[1]!BasilRadata10[[#This Row],[8E. Oppgi antall årsverk barnehagen har pensjonsforpliktelser for:]]</f>
        <v>0</v>
      </c>
      <c r="N385" s="11">
        <f>[1]!BasilRadata10[[#This Row],[HEQ
0-2]]</f>
        <v>0</v>
      </c>
      <c r="O385" s="11">
        <f>[1]!BasilRadata10[[#This Row],[HEQ
3-6]]</f>
        <v>0</v>
      </c>
    </row>
    <row r="386" spans="1:15" x14ac:dyDescent="0.25">
      <c r="A386" s="196">
        <f>[1]!BasilRadata10[[#This Row],[År]]</f>
        <v>0</v>
      </c>
      <c r="B386" s="197">
        <f>[1]!BasilRadata10[[#This Row],[1A. Kommunenr:]]</f>
        <v>0</v>
      </c>
      <c r="C386" s="196">
        <f>[1]!BasilRadata10[[#This Row],[1A. Kommune:]]</f>
        <v>0</v>
      </c>
      <c r="D386" s="196">
        <f>[1]!BasilRadata10[[#This Row],[1A. Bydelsnummer:]]</f>
        <v>0</v>
      </c>
      <c r="E386" s="196">
        <f>[1]!BasilRadata10[[#This Row],[1A. Bydelsnavn:]]</f>
        <v>0</v>
      </c>
      <c r="F386" s="196">
        <f>[1]!BasilRadata10[[#This Row],[1A. Fylkesnummer:]]</f>
        <v>0</v>
      </c>
      <c r="G386" s="196">
        <f>[1]!BasilRadata10[[#This Row],[1A. Fylkesnavn:]]</f>
        <v>0</v>
      </c>
      <c r="H386" s="197">
        <f>[1]!BasilRadata10[[#This Row],[1B. Barnehage:]]</f>
        <v>0</v>
      </c>
      <c r="I386" s="197">
        <f>[1]!BasilRadata10[[#This Row],[1B. Organisasjonsnummer:]]</f>
        <v>0</v>
      </c>
      <c r="J386" s="197">
        <f>[1]!BasilRadata10[[#This Row],[1C. Etablert drift(årstall):]]</f>
        <v>0</v>
      </c>
      <c r="K386" s="196">
        <f>[1]!BasilRadata10[[#This Row],[1D. Barnehagetype:]]</f>
        <v>0</v>
      </c>
      <c r="L386" s="197">
        <f>[1]!BasilRadata10[[#This Row],[2A. Barnehagens eier(Private eiere må fylle ut pkt.C):]]</f>
        <v>0</v>
      </c>
      <c r="M386" s="45">
        <f>[1]!BasilRadata10[[#This Row],[8E. Oppgi antall årsverk barnehagen har pensjonsforpliktelser for:]]</f>
        <v>0</v>
      </c>
      <c r="N386" s="11">
        <f>[1]!BasilRadata10[[#This Row],[HEQ
0-2]]</f>
        <v>0</v>
      </c>
      <c r="O386" s="11">
        <f>[1]!BasilRadata10[[#This Row],[HEQ
3-6]]</f>
        <v>0</v>
      </c>
    </row>
    <row r="387" spans="1:15" x14ac:dyDescent="0.25">
      <c r="A387" s="196">
        <f>[1]!BasilRadata10[[#This Row],[År]]</f>
        <v>0</v>
      </c>
      <c r="B387" s="197">
        <f>[1]!BasilRadata10[[#This Row],[1A. Kommunenr:]]</f>
        <v>0</v>
      </c>
      <c r="C387" s="196">
        <f>[1]!BasilRadata10[[#This Row],[1A. Kommune:]]</f>
        <v>0</v>
      </c>
      <c r="D387" s="196">
        <f>[1]!BasilRadata10[[#This Row],[1A. Bydelsnummer:]]</f>
        <v>0</v>
      </c>
      <c r="E387" s="196">
        <f>[1]!BasilRadata10[[#This Row],[1A. Bydelsnavn:]]</f>
        <v>0</v>
      </c>
      <c r="F387" s="196">
        <f>[1]!BasilRadata10[[#This Row],[1A. Fylkesnummer:]]</f>
        <v>0</v>
      </c>
      <c r="G387" s="196">
        <f>[1]!BasilRadata10[[#This Row],[1A. Fylkesnavn:]]</f>
        <v>0</v>
      </c>
      <c r="H387" s="197">
        <f>[1]!BasilRadata10[[#This Row],[1B. Barnehage:]]</f>
        <v>0</v>
      </c>
      <c r="I387" s="197">
        <f>[1]!BasilRadata10[[#This Row],[1B. Organisasjonsnummer:]]</f>
        <v>0</v>
      </c>
      <c r="J387" s="197">
        <f>[1]!BasilRadata10[[#This Row],[1C. Etablert drift(årstall):]]</f>
        <v>0</v>
      </c>
      <c r="K387" s="196">
        <f>[1]!BasilRadata10[[#This Row],[1D. Barnehagetype:]]</f>
        <v>0</v>
      </c>
      <c r="L387" s="197">
        <f>[1]!BasilRadata10[[#This Row],[2A. Barnehagens eier(Private eiere må fylle ut pkt.C):]]</f>
        <v>0</v>
      </c>
      <c r="M387" s="45">
        <f>[1]!BasilRadata10[[#This Row],[8E. Oppgi antall årsverk barnehagen har pensjonsforpliktelser for:]]</f>
        <v>0</v>
      </c>
      <c r="N387" s="11">
        <f>[1]!BasilRadata10[[#This Row],[HEQ
0-2]]</f>
        <v>0</v>
      </c>
      <c r="O387" s="11">
        <f>[1]!BasilRadata10[[#This Row],[HEQ
3-6]]</f>
        <v>0</v>
      </c>
    </row>
    <row r="388" spans="1:15" x14ac:dyDescent="0.25">
      <c r="A388" s="196">
        <f>[1]!BasilRadata10[[#This Row],[År]]</f>
        <v>0</v>
      </c>
      <c r="B388" s="197">
        <f>[1]!BasilRadata10[[#This Row],[1A. Kommunenr:]]</f>
        <v>0</v>
      </c>
      <c r="C388" s="196">
        <f>[1]!BasilRadata10[[#This Row],[1A. Kommune:]]</f>
        <v>0</v>
      </c>
      <c r="D388" s="196">
        <f>[1]!BasilRadata10[[#This Row],[1A. Bydelsnummer:]]</f>
        <v>0</v>
      </c>
      <c r="E388" s="196">
        <f>[1]!BasilRadata10[[#This Row],[1A. Bydelsnavn:]]</f>
        <v>0</v>
      </c>
      <c r="F388" s="196">
        <f>[1]!BasilRadata10[[#This Row],[1A. Fylkesnummer:]]</f>
        <v>0</v>
      </c>
      <c r="G388" s="196">
        <f>[1]!BasilRadata10[[#This Row],[1A. Fylkesnavn:]]</f>
        <v>0</v>
      </c>
      <c r="H388" s="197">
        <f>[1]!BasilRadata10[[#This Row],[1B. Barnehage:]]</f>
        <v>0</v>
      </c>
      <c r="I388" s="197">
        <f>[1]!BasilRadata10[[#This Row],[1B. Organisasjonsnummer:]]</f>
        <v>0</v>
      </c>
      <c r="J388" s="197">
        <f>[1]!BasilRadata10[[#This Row],[1C. Etablert drift(årstall):]]</f>
        <v>0</v>
      </c>
      <c r="K388" s="196">
        <f>[1]!BasilRadata10[[#This Row],[1D. Barnehagetype:]]</f>
        <v>0</v>
      </c>
      <c r="L388" s="197">
        <f>[1]!BasilRadata10[[#This Row],[2A. Barnehagens eier(Private eiere må fylle ut pkt.C):]]</f>
        <v>0</v>
      </c>
      <c r="M388" s="45">
        <f>[1]!BasilRadata10[[#This Row],[8E. Oppgi antall årsverk barnehagen har pensjonsforpliktelser for:]]</f>
        <v>0</v>
      </c>
      <c r="N388" s="11">
        <f>[1]!BasilRadata10[[#This Row],[HEQ
0-2]]</f>
        <v>0</v>
      </c>
      <c r="O388" s="11">
        <f>[1]!BasilRadata10[[#This Row],[HEQ
3-6]]</f>
        <v>0</v>
      </c>
    </row>
    <row r="389" spans="1:15" x14ac:dyDescent="0.25">
      <c r="A389" s="196">
        <f>[1]!BasilRadata10[[#This Row],[År]]</f>
        <v>0</v>
      </c>
      <c r="B389" s="197">
        <f>[1]!BasilRadata10[[#This Row],[1A. Kommunenr:]]</f>
        <v>0</v>
      </c>
      <c r="C389" s="196">
        <f>[1]!BasilRadata10[[#This Row],[1A. Kommune:]]</f>
        <v>0</v>
      </c>
      <c r="D389" s="196">
        <f>[1]!BasilRadata10[[#This Row],[1A. Bydelsnummer:]]</f>
        <v>0</v>
      </c>
      <c r="E389" s="196">
        <f>[1]!BasilRadata10[[#This Row],[1A. Bydelsnavn:]]</f>
        <v>0</v>
      </c>
      <c r="F389" s="196">
        <f>[1]!BasilRadata10[[#This Row],[1A. Fylkesnummer:]]</f>
        <v>0</v>
      </c>
      <c r="G389" s="196">
        <f>[1]!BasilRadata10[[#This Row],[1A. Fylkesnavn:]]</f>
        <v>0</v>
      </c>
      <c r="H389" s="197">
        <f>[1]!BasilRadata10[[#This Row],[1B. Barnehage:]]</f>
        <v>0</v>
      </c>
      <c r="I389" s="197">
        <f>[1]!BasilRadata10[[#This Row],[1B. Organisasjonsnummer:]]</f>
        <v>0</v>
      </c>
      <c r="J389" s="197">
        <f>[1]!BasilRadata10[[#This Row],[1C. Etablert drift(årstall):]]</f>
        <v>0</v>
      </c>
      <c r="K389" s="196">
        <f>[1]!BasilRadata10[[#This Row],[1D. Barnehagetype:]]</f>
        <v>0</v>
      </c>
      <c r="L389" s="197">
        <f>[1]!BasilRadata10[[#This Row],[2A. Barnehagens eier(Private eiere må fylle ut pkt.C):]]</f>
        <v>0</v>
      </c>
      <c r="M389" s="45">
        <f>[1]!BasilRadata10[[#This Row],[8E. Oppgi antall årsverk barnehagen har pensjonsforpliktelser for:]]</f>
        <v>0</v>
      </c>
      <c r="N389" s="11">
        <f>[1]!BasilRadata10[[#This Row],[HEQ
0-2]]</f>
        <v>0</v>
      </c>
      <c r="O389" s="11">
        <f>[1]!BasilRadata10[[#This Row],[HEQ
3-6]]</f>
        <v>0</v>
      </c>
    </row>
    <row r="390" spans="1:15" x14ac:dyDescent="0.25">
      <c r="A390" s="196">
        <f>[1]!BasilRadata10[[#This Row],[År]]</f>
        <v>0</v>
      </c>
      <c r="B390" s="197">
        <f>[1]!BasilRadata10[[#This Row],[1A. Kommunenr:]]</f>
        <v>0</v>
      </c>
      <c r="C390" s="196">
        <f>[1]!BasilRadata10[[#This Row],[1A. Kommune:]]</f>
        <v>0</v>
      </c>
      <c r="D390" s="196">
        <f>[1]!BasilRadata10[[#This Row],[1A. Bydelsnummer:]]</f>
        <v>0</v>
      </c>
      <c r="E390" s="196">
        <f>[1]!BasilRadata10[[#This Row],[1A. Bydelsnavn:]]</f>
        <v>0</v>
      </c>
      <c r="F390" s="196">
        <f>[1]!BasilRadata10[[#This Row],[1A. Fylkesnummer:]]</f>
        <v>0</v>
      </c>
      <c r="G390" s="196">
        <f>[1]!BasilRadata10[[#This Row],[1A. Fylkesnavn:]]</f>
        <v>0</v>
      </c>
      <c r="H390" s="197">
        <f>[1]!BasilRadata10[[#This Row],[1B. Barnehage:]]</f>
        <v>0</v>
      </c>
      <c r="I390" s="197">
        <f>[1]!BasilRadata10[[#This Row],[1B. Organisasjonsnummer:]]</f>
        <v>0</v>
      </c>
      <c r="J390" s="197">
        <f>[1]!BasilRadata10[[#This Row],[1C. Etablert drift(årstall):]]</f>
        <v>0</v>
      </c>
      <c r="K390" s="196">
        <f>[1]!BasilRadata10[[#This Row],[1D. Barnehagetype:]]</f>
        <v>0</v>
      </c>
      <c r="L390" s="197">
        <f>[1]!BasilRadata10[[#This Row],[2A. Barnehagens eier(Private eiere må fylle ut pkt.C):]]</f>
        <v>0</v>
      </c>
      <c r="M390" s="45">
        <f>[1]!BasilRadata10[[#This Row],[8E. Oppgi antall årsverk barnehagen har pensjonsforpliktelser for:]]</f>
        <v>0</v>
      </c>
      <c r="N390" s="11">
        <f>[1]!BasilRadata10[[#This Row],[HEQ
0-2]]</f>
        <v>0</v>
      </c>
      <c r="O390" s="11">
        <f>[1]!BasilRadata10[[#This Row],[HEQ
3-6]]</f>
        <v>0</v>
      </c>
    </row>
    <row r="391" spans="1:15" x14ac:dyDescent="0.25">
      <c r="A391" s="196">
        <f>[1]!BasilRadata10[[#This Row],[År]]</f>
        <v>0</v>
      </c>
      <c r="B391" s="197">
        <f>[1]!BasilRadata10[[#This Row],[1A. Kommunenr:]]</f>
        <v>0</v>
      </c>
      <c r="C391" s="196">
        <f>[1]!BasilRadata10[[#This Row],[1A. Kommune:]]</f>
        <v>0</v>
      </c>
      <c r="D391" s="196">
        <f>[1]!BasilRadata10[[#This Row],[1A. Bydelsnummer:]]</f>
        <v>0</v>
      </c>
      <c r="E391" s="196">
        <f>[1]!BasilRadata10[[#This Row],[1A. Bydelsnavn:]]</f>
        <v>0</v>
      </c>
      <c r="F391" s="196">
        <f>[1]!BasilRadata10[[#This Row],[1A. Fylkesnummer:]]</f>
        <v>0</v>
      </c>
      <c r="G391" s="196">
        <f>[1]!BasilRadata10[[#This Row],[1A. Fylkesnavn:]]</f>
        <v>0</v>
      </c>
      <c r="H391" s="197">
        <f>[1]!BasilRadata10[[#This Row],[1B. Barnehage:]]</f>
        <v>0</v>
      </c>
      <c r="I391" s="197">
        <f>[1]!BasilRadata10[[#This Row],[1B. Organisasjonsnummer:]]</f>
        <v>0</v>
      </c>
      <c r="J391" s="197">
        <f>[1]!BasilRadata10[[#This Row],[1C. Etablert drift(årstall):]]</f>
        <v>0</v>
      </c>
      <c r="K391" s="196">
        <f>[1]!BasilRadata10[[#This Row],[1D. Barnehagetype:]]</f>
        <v>0</v>
      </c>
      <c r="L391" s="197">
        <f>[1]!BasilRadata10[[#This Row],[2A. Barnehagens eier(Private eiere må fylle ut pkt.C):]]</f>
        <v>0</v>
      </c>
      <c r="M391" s="45">
        <f>[1]!BasilRadata10[[#This Row],[8E. Oppgi antall årsverk barnehagen har pensjonsforpliktelser for:]]</f>
        <v>0</v>
      </c>
      <c r="N391" s="11">
        <f>[1]!BasilRadata10[[#This Row],[HEQ
0-2]]</f>
        <v>0</v>
      </c>
      <c r="O391" s="11">
        <f>[1]!BasilRadata10[[#This Row],[HEQ
3-6]]</f>
        <v>0</v>
      </c>
    </row>
    <row r="392" spans="1:15" x14ac:dyDescent="0.25">
      <c r="A392" s="196">
        <f>[1]!BasilRadata10[[#This Row],[År]]</f>
        <v>0</v>
      </c>
      <c r="B392" s="197">
        <f>[1]!BasilRadata10[[#This Row],[1A. Kommunenr:]]</f>
        <v>0</v>
      </c>
      <c r="C392" s="196">
        <f>[1]!BasilRadata10[[#This Row],[1A. Kommune:]]</f>
        <v>0</v>
      </c>
      <c r="D392" s="196">
        <f>[1]!BasilRadata10[[#This Row],[1A. Bydelsnummer:]]</f>
        <v>0</v>
      </c>
      <c r="E392" s="196">
        <f>[1]!BasilRadata10[[#This Row],[1A. Bydelsnavn:]]</f>
        <v>0</v>
      </c>
      <c r="F392" s="196">
        <f>[1]!BasilRadata10[[#This Row],[1A. Fylkesnummer:]]</f>
        <v>0</v>
      </c>
      <c r="G392" s="196">
        <f>[1]!BasilRadata10[[#This Row],[1A. Fylkesnavn:]]</f>
        <v>0</v>
      </c>
      <c r="H392" s="197">
        <f>[1]!BasilRadata10[[#This Row],[1B. Barnehage:]]</f>
        <v>0</v>
      </c>
      <c r="I392" s="197">
        <f>[1]!BasilRadata10[[#This Row],[1B. Organisasjonsnummer:]]</f>
        <v>0</v>
      </c>
      <c r="J392" s="197">
        <f>[1]!BasilRadata10[[#This Row],[1C. Etablert drift(årstall):]]</f>
        <v>0</v>
      </c>
      <c r="K392" s="196">
        <f>[1]!BasilRadata10[[#This Row],[1D. Barnehagetype:]]</f>
        <v>0</v>
      </c>
      <c r="L392" s="197">
        <f>[1]!BasilRadata10[[#This Row],[2A. Barnehagens eier(Private eiere må fylle ut pkt.C):]]</f>
        <v>0</v>
      </c>
      <c r="M392" s="45">
        <f>[1]!BasilRadata10[[#This Row],[8E. Oppgi antall årsverk barnehagen har pensjonsforpliktelser for:]]</f>
        <v>0</v>
      </c>
      <c r="N392" s="11">
        <f>[1]!BasilRadata10[[#This Row],[HEQ
0-2]]</f>
        <v>0</v>
      </c>
      <c r="O392" s="11">
        <f>[1]!BasilRadata10[[#This Row],[HEQ
3-6]]</f>
        <v>0</v>
      </c>
    </row>
    <row r="393" spans="1:15" x14ac:dyDescent="0.25">
      <c r="A393" s="196">
        <f>[1]!BasilRadata10[[#This Row],[År]]</f>
        <v>0</v>
      </c>
      <c r="B393" s="197">
        <f>[1]!BasilRadata10[[#This Row],[1A. Kommunenr:]]</f>
        <v>0</v>
      </c>
      <c r="C393" s="196">
        <f>[1]!BasilRadata10[[#This Row],[1A. Kommune:]]</f>
        <v>0</v>
      </c>
      <c r="D393" s="196">
        <f>[1]!BasilRadata10[[#This Row],[1A. Bydelsnummer:]]</f>
        <v>0</v>
      </c>
      <c r="E393" s="196">
        <f>[1]!BasilRadata10[[#This Row],[1A. Bydelsnavn:]]</f>
        <v>0</v>
      </c>
      <c r="F393" s="196">
        <f>[1]!BasilRadata10[[#This Row],[1A. Fylkesnummer:]]</f>
        <v>0</v>
      </c>
      <c r="G393" s="196">
        <f>[1]!BasilRadata10[[#This Row],[1A. Fylkesnavn:]]</f>
        <v>0</v>
      </c>
      <c r="H393" s="197">
        <f>[1]!BasilRadata10[[#This Row],[1B. Barnehage:]]</f>
        <v>0</v>
      </c>
      <c r="I393" s="197">
        <f>[1]!BasilRadata10[[#This Row],[1B. Organisasjonsnummer:]]</f>
        <v>0</v>
      </c>
      <c r="J393" s="197">
        <f>[1]!BasilRadata10[[#This Row],[1C. Etablert drift(årstall):]]</f>
        <v>0</v>
      </c>
      <c r="K393" s="196">
        <f>[1]!BasilRadata10[[#This Row],[1D. Barnehagetype:]]</f>
        <v>0</v>
      </c>
      <c r="L393" s="197">
        <f>[1]!BasilRadata10[[#This Row],[2A. Barnehagens eier(Private eiere må fylle ut pkt.C):]]</f>
        <v>0</v>
      </c>
      <c r="M393" s="45">
        <f>[1]!BasilRadata10[[#This Row],[8E. Oppgi antall årsverk barnehagen har pensjonsforpliktelser for:]]</f>
        <v>0</v>
      </c>
      <c r="N393" s="11">
        <f>[1]!BasilRadata10[[#This Row],[HEQ
0-2]]</f>
        <v>0</v>
      </c>
      <c r="O393" s="11">
        <f>[1]!BasilRadata10[[#This Row],[HEQ
3-6]]</f>
        <v>0</v>
      </c>
    </row>
    <row r="394" spans="1:15" x14ac:dyDescent="0.25">
      <c r="A394" s="196">
        <f>[1]!BasilRadata10[[#This Row],[År]]</f>
        <v>0</v>
      </c>
      <c r="B394" s="197">
        <f>[1]!BasilRadata10[[#This Row],[1A. Kommunenr:]]</f>
        <v>0</v>
      </c>
      <c r="C394" s="196">
        <f>[1]!BasilRadata10[[#This Row],[1A. Kommune:]]</f>
        <v>0</v>
      </c>
      <c r="D394" s="196">
        <f>[1]!BasilRadata10[[#This Row],[1A. Bydelsnummer:]]</f>
        <v>0</v>
      </c>
      <c r="E394" s="196">
        <f>[1]!BasilRadata10[[#This Row],[1A. Bydelsnavn:]]</f>
        <v>0</v>
      </c>
      <c r="F394" s="196">
        <f>[1]!BasilRadata10[[#This Row],[1A. Fylkesnummer:]]</f>
        <v>0</v>
      </c>
      <c r="G394" s="196">
        <f>[1]!BasilRadata10[[#This Row],[1A. Fylkesnavn:]]</f>
        <v>0</v>
      </c>
      <c r="H394" s="197">
        <f>[1]!BasilRadata10[[#This Row],[1B. Barnehage:]]</f>
        <v>0</v>
      </c>
      <c r="I394" s="197">
        <f>[1]!BasilRadata10[[#This Row],[1B. Organisasjonsnummer:]]</f>
        <v>0</v>
      </c>
      <c r="J394" s="197">
        <f>[1]!BasilRadata10[[#This Row],[1C. Etablert drift(årstall):]]</f>
        <v>0</v>
      </c>
      <c r="K394" s="196">
        <f>[1]!BasilRadata10[[#This Row],[1D. Barnehagetype:]]</f>
        <v>0</v>
      </c>
      <c r="L394" s="197">
        <f>[1]!BasilRadata10[[#This Row],[2A. Barnehagens eier(Private eiere må fylle ut pkt.C):]]</f>
        <v>0</v>
      </c>
      <c r="M394" s="45">
        <f>[1]!BasilRadata10[[#This Row],[8E. Oppgi antall årsverk barnehagen har pensjonsforpliktelser for:]]</f>
        <v>0</v>
      </c>
      <c r="N394" s="11">
        <f>[1]!BasilRadata10[[#This Row],[HEQ
0-2]]</f>
        <v>0</v>
      </c>
      <c r="O394" s="11">
        <f>[1]!BasilRadata10[[#This Row],[HEQ
3-6]]</f>
        <v>0</v>
      </c>
    </row>
    <row r="395" spans="1:15" x14ac:dyDescent="0.25">
      <c r="A395" s="196">
        <f>[1]!BasilRadata10[[#This Row],[År]]</f>
        <v>0</v>
      </c>
      <c r="B395" s="197">
        <f>[1]!BasilRadata10[[#This Row],[1A. Kommunenr:]]</f>
        <v>0</v>
      </c>
      <c r="C395" s="196">
        <f>[1]!BasilRadata10[[#This Row],[1A. Kommune:]]</f>
        <v>0</v>
      </c>
      <c r="D395" s="196">
        <f>[1]!BasilRadata10[[#This Row],[1A. Bydelsnummer:]]</f>
        <v>0</v>
      </c>
      <c r="E395" s="196">
        <f>[1]!BasilRadata10[[#This Row],[1A. Bydelsnavn:]]</f>
        <v>0</v>
      </c>
      <c r="F395" s="196">
        <f>[1]!BasilRadata10[[#This Row],[1A. Fylkesnummer:]]</f>
        <v>0</v>
      </c>
      <c r="G395" s="196">
        <f>[1]!BasilRadata10[[#This Row],[1A. Fylkesnavn:]]</f>
        <v>0</v>
      </c>
      <c r="H395" s="197">
        <f>[1]!BasilRadata10[[#This Row],[1B. Barnehage:]]</f>
        <v>0</v>
      </c>
      <c r="I395" s="197">
        <f>[1]!BasilRadata10[[#This Row],[1B. Organisasjonsnummer:]]</f>
        <v>0</v>
      </c>
      <c r="J395" s="197">
        <f>[1]!BasilRadata10[[#This Row],[1C. Etablert drift(årstall):]]</f>
        <v>0</v>
      </c>
      <c r="K395" s="196">
        <f>[1]!BasilRadata10[[#This Row],[1D. Barnehagetype:]]</f>
        <v>0</v>
      </c>
      <c r="L395" s="197">
        <f>[1]!BasilRadata10[[#This Row],[2A. Barnehagens eier(Private eiere må fylle ut pkt.C):]]</f>
        <v>0</v>
      </c>
      <c r="M395" s="45">
        <f>[1]!BasilRadata10[[#This Row],[8E. Oppgi antall årsverk barnehagen har pensjonsforpliktelser for:]]</f>
        <v>0</v>
      </c>
      <c r="N395" s="11">
        <f>[1]!BasilRadata10[[#This Row],[HEQ
0-2]]</f>
        <v>0</v>
      </c>
      <c r="O395" s="11">
        <f>[1]!BasilRadata10[[#This Row],[HEQ
3-6]]</f>
        <v>0</v>
      </c>
    </row>
    <row r="396" spans="1:15" x14ac:dyDescent="0.25">
      <c r="A396" s="196">
        <f>[1]!BasilRadata10[[#This Row],[År]]</f>
        <v>0</v>
      </c>
      <c r="B396" s="197">
        <f>[1]!BasilRadata10[[#This Row],[1A. Kommunenr:]]</f>
        <v>0</v>
      </c>
      <c r="C396" s="196">
        <f>[1]!BasilRadata10[[#This Row],[1A. Kommune:]]</f>
        <v>0</v>
      </c>
      <c r="D396" s="196">
        <f>[1]!BasilRadata10[[#This Row],[1A. Bydelsnummer:]]</f>
        <v>0</v>
      </c>
      <c r="E396" s="196">
        <f>[1]!BasilRadata10[[#This Row],[1A. Bydelsnavn:]]</f>
        <v>0</v>
      </c>
      <c r="F396" s="196">
        <f>[1]!BasilRadata10[[#This Row],[1A. Fylkesnummer:]]</f>
        <v>0</v>
      </c>
      <c r="G396" s="196">
        <f>[1]!BasilRadata10[[#This Row],[1A. Fylkesnavn:]]</f>
        <v>0</v>
      </c>
      <c r="H396" s="197">
        <f>[1]!BasilRadata10[[#This Row],[1B. Barnehage:]]</f>
        <v>0</v>
      </c>
      <c r="I396" s="197">
        <f>[1]!BasilRadata10[[#This Row],[1B. Organisasjonsnummer:]]</f>
        <v>0</v>
      </c>
      <c r="J396" s="197">
        <f>[1]!BasilRadata10[[#This Row],[1C. Etablert drift(årstall):]]</f>
        <v>0</v>
      </c>
      <c r="K396" s="196">
        <f>[1]!BasilRadata10[[#This Row],[1D. Barnehagetype:]]</f>
        <v>0</v>
      </c>
      <c r="L396" s="197">
        <f>[1]!BasilRadata10[[#This Row],[2A. Barnehagens eier(Private eiere må fylle ut pkt.C):]]</f>
        <v>0</v>
      </c>
      <c r="M396" s="45">
        <f>[1]!BasilRadata10[[#This Row],[8E. Oppgi antall årsverk barnehagen har pensjonsforpliktelser for:]]</f>
        <v>0</v>
      </c>
      <c r="N396" s="11">
        <f>[1]!BasilRadata10[[#This Row],[HEQ
0-2]]</f>
        <v>0</v>
      </c>
      <c r="O396" s="11">
        <f>[1]!BasilRadata10[[#This Row],[HEQ
3-6]]</f>
        <v>0</v>
      </c>
    </row>
    <row r="397" spans="1:15" x14ac:dyDescent="0.25">
      <c r="A397" s="196">
        <f>[1]!BasilRadata10[[#This Row],[År]]</f>
        <v>0</v>
      </c>
      <c r="B397" s="197">
        <f>[1]!BasilRadata10[[#This Row],[1A. Kommunenr:]]</f>
        <v>0</v>
      </c>
      <c r="C397" s="196">
        <f>[1]!BasilRadata10[[#This Row],[1A. Kommune:]]</f>
        <v>0</v>
      </c>
      <c r="D397" s="196">
        <f>[1]!BasilRadata10[[#This Row],[1A. Bydelsnummer:]]</f>
        <v>0</v>
      </c>
      <c r="E397" s="196">
        <f>[1]!BasilRadata10[[#This Row],[1A. Bydelsnavn:]]</f>
        <v>0</v>
      </c>
      <c r="F397" s="196">
        <f>[1]!BasilRadata10[[#This Row],[1A. Fylkesnummer:]]</f>
        <v>0</v>
      </c>
      <c r="G397" s="196">
        <f>[1]!BasilRadata10[[#This Row],[1A. Fylkesnavn:]]</f>
        <v>0</v>
      </c>
      <c r="H397" s="197">
        <f>[1]!BasilRadata10[[#This Row],[1B. Barnehage:]]</f>
        <v>0</v>
      </c>
      <c r="I397" s="197">
        <f>[1]!BasilRadata10[[#This Row],[1B. Organisasjonsnummer:]]</f>
        <v>0</v>
      </c>
      <c r="J397" s="197">
        <f>[1]!BasilRadata10[[#This Row],[1C. Etablert drift(årstall):]]</f>
        <v>0</v>
      </c>
      <c r="K397" s="196">
        <f>[1]!BasilRadata10[[#This Row],[1D. Barnehagetype:]]</f>
        <v>0</v>
      </c>
      <c r="L397" s="197">
        <f>[1]!BasilRadata10[[#This Row],[2A. Barnehagens eier(Private eiere må fylle ut pkt.C):]]</f>
        <v>0</v>
      </c>
      <c r="M397" s="45">
        <f>[1]!BasilRadata10[[#This Row],[8E. Oppgi antall årsverk barnehagen har pensjonsforpliktelser for:]]</f>
        <v>0</v>
      </c>
      <c r="N397" s="11">
        <f>[1]!BasilRadata10[[#This Row],[HEQ
0-2]]</f>
        <v>0</v>
      </c>
      <c r="O397" s="11">
        <f>[1]!BasilRadata10[[#This Row],[HEQ
3-6]]</f>
        <v>0</v>
      </c>
    </row>
    <row r="398" spans="1:15" x14ac:dyDescent="0.25">
      <c r="A398" s="196">
        <f>[1]!BasilRadata10[[#This Row],[År]]</f>
        <v>0</v>
      </c>
      <c r="B398" s="197">
        <f>[1]!BasilRadata10[[#This Row],[1A. Kommunenr:]]</f>
        <v>0</v>
      </c>
      <c r="C398" s="196">
        <f>[1]!BasilRadata10[[#This Row],[1A. Kommune:]]</f>
        <v>0</v>
      </c>
      <c r="D398" s="196">
        <f>[1]!BasilRadata10[[#This Row],[1A. Bydelsnummer:]]</f>
        <v>0</v>
      </c>
      <c r="E398" s="196">
        <f>[1]!BasilRadata10[[#This Row],[1A. Bydelsnavn:]]</f>
        <v>0</v>
      </c>
      <c r="F398" s="196">
        <f>[1]!BasilRadata10[[#This Row],[1A. Fylkesnummer:]]</f>
        <v>0</v>
      </c>
      <c r="G398" s="196">
        <f>[1]!BasilRadata10[[#This Row],[1A. Fylkesnavn:]]</f>
        <v>0</v>
      </c>
      <c r="H398" s="197">
        <f>[1]!BasilRadata10[[#This Row],[1B. Barnehage:]]</f>
        <v>0</v>
      </c>
      <c r="I398" s="197">
        <f>[1]!BasilRadata10[[#This Row],[1B. Organisasjonsnummer:]]</f>
        <v>0</v>
      </c>
      <c r="J398" s="197">
        <f>[1]!BasilRadata10[[#This Row],[1C. Etablert drift(årstall):]]</f>
        <v>0</v>
      </c>
      <c r="K398" s="196">
        <f>[1]!BasilRadata10[[#This Row],[1D. Barnehagetype:]]</f>
        <v>0</v>
      </c>
      <c r="L398" s="197">
        <f>[1]!BasilRadata10[[#This Row],[2A. Barnehagens eier(Private eiere må fylle ut pkt.C):]]</f>
        <v>0</v>
      </c>
      <c r="M398" s="45">
        <f>[1]!BasilRadata10[[#This Row],[8E. Oppgi antall årsverk barnehagen har pensjonsforpliktelser for:]]</f>
        <v>0</v>
      </c>
      <c r="N398" s="11">
        <f>[1]!BasilRadata10[[#This Row],[HEQ
0-2]]</f>
        <v>0</v>
      </c>
      <c r="O398" s="11">
        <f>[1]!BasilRadata10[[#This Row],[HEQ
3-6]]</f>
        <v>0</v>
      </c>
    </row>
    <row r="399" spans="1:15" x14ac:dyDescent="0.25">
      <c r="A399" s="196">
        <f>[1]!BasilRadata10[[#This Row],[År]]</f>
        <v>0</v>
      </c>
      <c r="B399" s="197">
        <f>[1]!BasilRadata10[[#This Row],[1A. Kommunenr:]]</f>
        <v>0</v>
      </c>
      <c r="C399" s="196">
        <f>[1]!BasilRadata10[[#This Row],[1A. Kommune:]]</f>
        <v>0</v>
      </c>
      <c r="D399" s="196">
        <f>[1]!BasilRadata10[[#This Row],[1A. Bydelsnummer:]]</f>
        <v>0</v>
      </c>
      <c r="E399" s="196">
        <f>[1]!BasilRadata10[[#This Row],[1A. Bydelsnavn:]]</f>
        <v>0</v>
      </c>
      <c r="F399" s="196">
        <f>[1]!BasilRadata10[[#This Row],[1A. Fylkesnummer:]]</f>
        <v>0</v>
      </c>
      <c r="G399" s="196">
        <f>[1]!BasilRadata10[[#This Row],[1A. Fylkesnavn:]]</f>
        <v>0</v>
      </c>
      <c r="H399" s="197">
        <f>[1]!BasilRadata10[[#This Row],[1B. Barnehage:]]</f>
        <v>0</v>
      </c>
      <c r="I399" s="197">
        <f>[1]!BasilRadata10[[#This Row],[1B. Organisasjonsnummer:]]</f>
        <v>0</v>
      </c>
      <c r="J399" s="197">
        <f>[1]!BasilRadata10[[#This Row],[1C. Etablert drift(årstall):]]</f>
        <v>0</v>
      </c>
      <c r="K399" s="196">
        <f>[1]!BasilRadata10[[#This Row],[1D. Barnehagetype:]]</f>
        <v>0</v>
      </c>
      <c r="L399" s="197">
        <f>[1]!BasilRadata10[[#This Row],[2A. Barnehagens eier(Private eiere må fylle ut pkt.C):]]</f>
        <v>0</v>
      </c>
      <c r="M399" s="45">
        <f>[1]!BasilRadata10[[#This Row],[8E. Oppgi antall årsverk barnehagen har pensjonsforpliktelser for:]]</f>
        <v>0</v>
      </c>
      <c r="N399" s="11">
        <f>[1]!BasilRadata10[[#This Row],[HEQ
0-2]]</f>
        <v>0</v>
      </c>
      <c r="O399" s="11">
        <f>[1]!BasilRadata10[[#This Row],[HEQ
3-6]]</f>
        <v>0</v>
      </c>
    </row>
    <row r="400" spans="1:15" x14ac:dyDescent="0.25">
      <c r="A400" s="196">
        <f>[1]!BasilRadata10[[#This Row],[År]]</f>
        <v>0</v>
      </c>
      <c r="B400" s="197">
        <f>[1]!BasilRadata10[[#This Row],[1A. Kommunenr:]]</f>
        <v>0</v>
      </c>
      <c r="C400" s="196">
        <f>[1]!BasilRadata10[[#This Row],[1A. Kommune:]]</f>
        <v>0</v>
      </c>
      <c r="D400" s="196">
        <f>[1]!BasilRadata10[[#This Row],[1A. Bydelsnummer:]]</f>
        <v>0</v>
      </c>
      <c r="E400" s="196">
        <f>[1]!BasilRadata10[[#This Row],[1A. Bydelsnavn:]]</f>
        <v>0</v>
      </c>
      <c r="F400" s="196">
        <f>[1]!BasilRadata10[[#This Row],[1A. Fylkesnummer:]]</f>
        <v>0</v>
      </c>
      <c r="G400" s="196">
        <f>[1]!BasilRadata10[[#This Row],[1A. Fylkesnavn:]]</f>
        <v>0</v>
      </c>
      <c r="H400" s="197">
        <f>[1]!BasilRadata10[[#This Row],[1B. Barnehage:]]</f>
        <v>0</v>
      </c>
      <c r="I400" s="197">
        <f>[1]!BasilRadata10[[#This Row],[1B. Organisasjonsnummer:]]</f>
        <v>0</v>
      </c>
      <c r="J400" s="197">
        <f>[1]!BasilRadata10[[#This Row],[1C. Etablert drift(årstall):]]</f>
        <v>0</v>
      </c>
      <c r="K400" s="196">
        <f>[1]!BasilRadata10[[#This Row],[1D. Barnehagetype:]]</f>
        <v>0</v>
      </c>
      <c r="L400" s="197">
        <f>[1]!BasilRadata10[[#This Row],[2A. Barnehagens eier(Private eiere må fylle ut pkt.C):]]</f>
        <v>0</v>
      </c>
      <c r="M400" s="45">
        <f>[1]!BasilRadata10[[#This Row],[8E. Oppgi antall årsverk barnehagen har pensjonsforpliktelser for:]]</f>
        <v>0</v>
      </c>
      <c r="N400" s="11">
        <f>[1]!BasilRadata10[[#This Row],[HEQ
0-2]]</f>
        <v>0</v>
      </c>
      <c r="O400" s="11">
        <f>[1]!BasilRadata10[[#This Row],[HEQ
3-6]]</f>
        <v>0</v>
      </c>
    </row>
    <row r="401" spans="1:15" x14ac:dyDescent="0.25">
      <c r="A401" s="196">
        <f>[1]!BasilRadata10[[#This Row],[År]]</f>
        <v>0</v>
      </c>
      <c r="B401" s="197">
        <f>[1]!BasilRadata10[[#This Row],[1A. Kommunenr:]]</f>
        <v>0</v>
      </c>
      <c r="C401" s="196">
        <f>[1]!BasilRadata10[[#This Row],[1A. Kommune:]]</f>
        <v>0</v>
      </c>
      <c r="D401" s="196">
        <f>[1]!BasilRadata10[[#This Row],[1A. Bydelsnummer:]]</f>
        <v>0</v>
      </c>
      <c r="E401" s="196">
        <f>[1]!BasilRadata10[[#This Row],[1A. Bydelsnavn:]]</f>
        <v>0</v>
      </c>
      <c r="F401" s="196">
        <f>[1]!BasilRadata10[[#This Row],[1A. Fylkesnummer:]]</f>
        <v>0</v>
      </c>
      <c r="G401" s="196">
        <f>[1]!BasilRadata10[[#This Row],[1A. Fylkesnavn:]]</f>
        <v>0</v>
      </c>
      <c r="H401" s="197">
        <f>[1]!BasilRadata10[[#This Row],[1B. Barnehage:]]</f>
        <v>0</v>
      </c>
      <c r="I401" s="197">
        <f>[1]!BasilRadata10[[#This Row],[1B. Organisasjonsnummer:]]</f>
        <v>0</v>
      </c>
      <c r="J401" s="197">
        <f>[1]!BasilRadata10[[#This Row],[1C. Etablert drift(årstall):]]</f>
        <v>0</v>
      </c>
      <c r="K401" s="196">
        <f>[1]!BasilRadata10[[#This Row],[1D. Barnehagetype:]]</f>
        <v>0</v>
      </c>
      <c r="L401" s="197">
        <f>[1]!BasilRadata10[[#This Row],[2A. Barnehagens eier(Private eiere må fylle ut pkt.C):]]</f>
        <v>0</v>
      </c>
      <c r="M401" s="45">
        <f>[1]!BasilRadata10[[#This Row],[8E. Oppgi antall årsverk barnehagen har pensjonsforpliktelser for:]]</f>
        <v>0</v>
      </c>
      <c r="N401" s="11">
        <f>[1]!BasilRadata10[[#This Row],[HEQ
0-2]]</f>
        <v>0</v>
      </c>
      <c r="O401" s="11">
        <f>[1]!BasilRadata10[[#This Row],[HEQ
3-6]]</f>
        <v>0</v>
      </c>
    </row>
    <row r="402" spans="1:15" x14ac:dyDescent="0.25">
      <c r="A402" s="196">
        <f>[1]!BasilRadata10[[#This Row],[År]]</f>
        <v>0</v>
      </c>
      <c r="B402" s="197">
        <f>[1]!BasilRadata10[[#This Row],[1A. Kommunenr:]]</f>
        <v>0</v>
      </c>
      <c r="C402" s="196">
        <f>[1]!BasilRadata10[[#This Row],[1A. Kommune:]]</f>
        <v>0</v>
      </c>
      <c r="D402" s="196">
        <f>[1]!BasilRadata10[[#This Row],[1A. Bydelsnummer:]]</f>
        <v>0</v>
      </c>
      <c r="E402" s="196">
        <f>[1]!BasilRadata10[[#This Row],[1A. Bydelsnavn:]]</f>
        <v>0</v>
      </c>
      <c r="F402" s="196">
        <f>[1]!BasilRadata10[[#This Row],[1A. Fylkesnummer:]]</f>
        <v>0</v>
      </c>
      <c r="G402" s="196">
        <f>[1]!BasilRadata10[[#This Row],[1A. Fylkesnavn:]]</f>
        <v>0</v>
      </c>
      <c r="H402" s="197">
        <f>[1]!BasilRadata10[[#This Row],[1B. Barnehage:]]</f>
        <v>0</v>
      </c>
      <c r="I402" s="197">
        <f>[1]!BasilRadata10[[#This Row],[1B. Organisasjonsnummer:]]</f>
        <v>0</v>
      </c>
      <c r="J402" s="197">
        <f>[1]!BasilRadata10[[#This Row],[1C. Etablert drift(årstall):]]</f>
        <v>0</v>
      </c>
      <c r="K402" s="196">
        <f>[1]!BasilRadata10[[#This Row],[1D. Barnehagetype:]]</f>
        <v>0</v>
      </c>
      <c r="L402" s="197">
        <f>[1]!BasilRadata10[[#This Row],[2A. Barnehagens eier(Private eiere må fylle ut pkt.C):]]</f>
        <v>0</v>
      </c>
      <c r="M402" s="45">
        <f>[1]!BasilRadata10[[#This Row],[8E. Oppgi antall årsverk barnehagen har pensjonsforpliktelser for:]]</f>
        <v>0</v>
      </c>
      <c r="N402" s="11">
        <f>[1]!BasilRadata10[[#This Row],[HEQ
0-2]]</f>
        <v>0</v>
      </c>
      <c r="O402" s="11">
        <f>[1]!BasilRadata10[[#This Row],[HEQ
3-6]]</f>
        <v>0</v>
      </c>
    </row>
    <row r="403" spans="1:15" x14ac:dyDescent="0.25">
      <c r="A403" s="196">
        <f>[1]!BasilRadata10[[#This Row],[År]]</f>
        <v>0</v>
      </c>
      <c r="B403" s="197">
        <f>[1]!BasilRadata10[[#This Row],[1A. Kommunenr:]]</f>
        <v>0</v>
      </c>
      <c r="C403" s="196">
        <f>[1]!BasilRadata10[[#This Row],[1A. Kommune:]]</f>
        <v>0</v>
      </c>
      <c r="D403" s="196">
        <f>[1]!BasilRadata10[[#This Row],[1A. Bydelsnummer:]]</f>
        <v>0</v>
      </c>
      <c r="E403" s="196">
        <f>[1]!BasilRadata10[[#This Row],[1A. Bydelsnavn:]]</f>
        <v>0</v>
      </c>
      <c r="F403" s="196">
        <f>[1]!BasilRadata10[[#This Row],[1A. Fylkesnummer:]]</f>
        <v>0</v>
      </c>
      <c r="G403" s="196">
        <f>[1]!BasilRadata10[[#This Row],[1A. Fylkesnavn:]]</f>
        <v>0</v>
      </c>
      <c r="H403" s="197">
        <f>[1]!BasilRadata10[[#This Row],[1B. Barnehage:]]</f>
        <v>0</v>
      </c>
      <c r="I403" s="197">
        <f>[1]!BasilRadata10[[#This Row],[1B. Organisasjonsnummer:]]</f>
        <v>0</v>
      </c>
      <c r="J403" s="197">
        <f>[1]!BasilRadata10[[#This Row],[1C. Etablert drift(årstall):]]</f>
        <v>0</v>
      </c>
      <c r="K403" s="196">
        <f>[1]!BasilRadata10[[#This Row],[1D. Barnehagetype:]]</f>
        <v>0</v>
      </c>
      <c r="L403" s="197">
        <f>[1]!BasilRadata10[[#This Row],[2A. Barnehagens eier(Private eiere må fylle ut pkt.C):]]</f>
        <v>0</v>
      </c>
      <c r="M403" s="45">
        <f>[1]!BasilRadata10[[#This Row],[8E. Oppgi antall årsverk barnehagen har pensjonsforpliktelser for:]]</f>
        <v>0</v>
      </c>
      <c r="N403" s="11">
        <f>[1]!BasilRadata10[[#This Row],[HEQ
0-2]]</f>
        <v>0</v>
      </c>
      <c r="O403" s="11">
        <f>[1]!BasilRadata10[[#This Row],[HEQ
3-6]]</f>
        <v>0</v>
      </c>
    </row>
    <row r="404" spans="1:15" x14ac:dyDescent="0.25">
      <c r="A404" s="196">
        <f>[1]!BasilRadata10[[#This Row],[År]]</f>
        <v>0</v>
      </c>
      <c r="B404" s="197">
        <f>[1]!BasilRadata10[[#This Row],[1A. Kommunenr:]]</f>
        <v>0</v>
      </c>
      <c r="C404" s="196">
        <f>[1]!BasilRadata10[[#This Row],[1A. Kommune:]]</f>
        <v>0</v>
      </c>
      <c r="D404" s="196">
        <f>[1]!BasilRadata10[[#This Row],[1A. Bydelsnummer:]]</f>
        <v>0</v>
      </c>
      <c r="E404" s="196">
        <f>[1]!BasilRadata10[[#This Row],[1A. Bydelsnavn:]]</f>
        <v>0</v>
      </c>
      <c r="F404" s="196">
        <f>[1]!BasilRadata10[[#This Row],[1A. Fylkesnummer:]]</f>
        <v>0</v>
      </c>
      <c r="G404" s="196">
        <f>[1]!BasilRadata10[[#This Row],[1A. Fylkesnavn:]]</f>
        <v>0</v>
      </c>
      <c r="H404" s="197">
        <f>[1]!BasilRadata10[[#This Row],[1B. Barnehage:]]</f>
        <v>0</v>
      </c>
      <c r="I404" s="197">
        <f>[1]!BasilRadata10[[#This Row],[1B. Organisasjonsnummer:]]</f>
        <v>0</v>
      </c>
      <c r="J404" s="197">
        <f>[1]!BasilRadata10[[#This Row],[1C. Etablert drift(årstall):]]</f>
        <v>0</v>
      </c>
      <c r="K404" s="196">
        <f>[1]!BasilRadata10[[#This Row],[1D. Barnehagetype:]]</f>
        <v>0</v>
      </c>
      <c r="L404" s="197">
        <f>[1]!BasilRadata10[[#This Row],[2A. Barnehagens eier(Private eiere må fylle ut pkt.C):]]</f>
        <v>0</v>
      </c>
      <c r="M404" s="45">
        <f>[1]!BasilRadata10[[#This Row],[8E. Oppgi antall årsverk barnehagen har pensjonsforpliktelser for:]]</f>
        <v>0</v>
      </c>
      <c r="N404" s="11">
        <f>[1]!BasilRadata10[[#This Row],[HEQ
0-2]]</f>
        <v>0</v>
      </c>
      <c r="O404" s="11">
        <f>[1]!BasilRadata10[[#This Row],[HEQ
3-6]]</f>
        <v>0</v>
      </c>
    </row>
    <row r="405" spans="1:15" x14ac:dyDescent="0.25">
      <c r="A405" s="196">
        <f>[1]!BasilRadata10[[#This Row],[År]]</f>
        <v>0</v>
      </c>
      <c r="B405" s="197">
        <f>[1]!BasilRadata10[[#This Row],[1A. Kommunenr:]]</f>
        <v>0</v>
      </c>
      <c r="C405" s="196">
        <f>[1]!BasilRadata10[[#This Row],[1A. Kommune:]]</f>
        <v>0</v>
      </c>
      <c r="D405" s="196">
        <f>[1]!BasilRadata10[[#This Row],[1A. Bydelsnummer:]]</f>
        <v>0</v>
      </c>
      <c r="E405" s="196">
        <f>[1]!BasilRadata10[[#This Row],[1A. Bydelsnavn:]]</f>
        <v>0</v>
      </c>
      <c r="F405" s="196">
        <f>[1]!BasilRadata10[[#This Row],[1A. Fylkesnummer:]]</f>
        <v>0</v>
      </c>
      <c r="G405" s="196">
        <f>[1]!BasilRadata10[[#This Row],[1A. Fylkesnavn:]]</f>
        <v>0</v>
      </c>
      <c r="H405" s="197">
        <f>[1]!BasilRadata10[[#This Row],[1B. Barnehage:]]</f>
        <v>0</v>
      </c>
      <c r="I405" s="197">
        <f>[1]!BasilRadata10[[#This Row],[1B. Organisasjonsnummer:]]</f>
        <v>0</v>
      </c>
      <c r="J405" s="197">
        <f>[1]!BasilRadata10[[#This Row],[1C. Etablert drift(årstall):]]</f>
        <v>0</v>
      </c>
      <c r="K405" s="196">
        <f>[1]!BasilRadata10[[#This Row],[1D. Barnehagetype:]]</f>
        <v>0</v>
      </c>
      <c r="L405" s="197">
        <f>[1]!BasilRadata10[[#This Row],[2A. Barnehagens eier(Private eiere må fylle ut pkt.C):]]</f>
        <v>0</v>
      </c>
      <c r="M405" s="45">
        <f>[1]!BasilRadata10[[#This Row],[8E. Oppgi antall årsverk barnehagen har pensjonsforpliktelser for:]]</f>
        <v>0</v>
      </c>
      <c r="N405" s="11">
        <f>[1]!BasilRadata10[[#This Row],[HEQ
0-2]]</f>
        <v>0</v>
      </c>
      <c r="O405" s="11">
        <f>[1]!BasilRadata10[[#This Row],[HEQ
3-6]]</f>
        <v>0</v>
      </c>
    </row>
    <row r="406" spans="1:15" x14ac:dyDescent="0.25">
      <c r="A406" s="196">
        <f>[1]!BasilRadata10[[#This Row],[År]]</f>
        <v>0</v>
      </c>
      <c r="B406" s="197">
        <f>[1]!BasilRadata10[[#This Row],[1A. Kommunenr:]]</f>
        <v>0</v>
      </c>
      <c r="C406" s="196">
        <f>[1]!BasilRadata10[[#This Row],[1A. Kommune:]]</f>
        <v>0</v>
      </c>
      <c r="D406" s="196">
        <f>[1]!BasilRadata10[[#This Row],[1A. Bydelsnummer:]]</f>
        <v>0</v>
      </c>
      <c r="E406" s="196">
        <f>[1]!BasilRadata10[[#This Row],[1A. Bydelsnavn:]]</f>
        <v>0</v>
      </c>
      <c r="F406" s="196">
        <f>[1]!BasilRadata10[[#This Row],[1A. Fylkesnummer:]]</f>
        <v>0</v>
      </c>
      <c r="G406" s="196">
        <f>[1]!BasilRadata10[[#This Row],[1A. Fylkesnavn:]]</f>
        <v>0</v>
      </c>
      <c r="H406" s="197">
        <f>[1]!BasilRadata10[[#This Row],[1B. Barnehage:]]</f>
        <v>0</v>
      </c>
      <c r="I406" s="197">
        <f>[1]!BasilRadata10[[#This Row],[1B. Organisasjonsnummer:]]</f>
        <v>0</v>
      </c>
      <c r="J406" s="197">
        <f>[1]!BasilRadata10[[#This Row],[1C. Etablert drift(årstall):]]</f>
        <v>0</v>
      </c>
      <c r="K406" s="196">
        <f>[1]!BasilRadata10[[#This Row],[1D. Barnehagetype:]]</f>
        <v>0</v>
      </c>
      <c r="L406" s="197">
        <f>[1]!BasilRadata10[[#This Row],[2A. Barnehagens eier(Private eiere må fylle ut pkt.C):]]</f>
        <v>0</v>
      </c>
      <c r="M406" s="45">
        <f>[1]!BasilRadata10[[#This Row],[8E. Oppgi antall årsverk barnehagen har pensjonsforpliktelser for:]]</f>
        <v>0</v>
      </c>
      <c r="N406" s="11">
        <f>[1]!BasilRadata10[[#This Row],[HEQ
0-2]]</f>
        <v>0</v>
      </c>
      <c r="O406" s="11">
        <f>[1]!BasilRadata10[[#This Row],[HEQ
3-6]]</f>
        <v>0</v>
      </c>
    </row>
    <row r="407" spans="1:15" x14ac:dyDescent="0.25">
      <c r="A407" s="196">
        <f>[1]!BasilRadata10[[#This Row],[År]]</f>
        <v>0</v>
      </c>
      <c r="B407" s="197">
        <f>[1]!BasilRadata10[[#This Row],[1A. Kommunenr:]]</f>
        <v>0</v>
      </c>
      <c r="C407" s="196">
        <f>[1]!BasilRadata10[[#This Row],[1A. Kommune:]]</f>
        <v>0</v>
      </c>
      <c r="D407" s="196">
        <f>[1]!BasilRadata10[[#This Row],[1A. Bydelsnummer:]]</f>
        <v>0</v>
      </c>
      <c r="E407" s="196">
        <f>[1]!BasilRadata10[[#This Row],[1A. Bydelsnavn:]]</f>
        <v>0</v>
      </c>
      <c r="F407" s="196">
        <f>[1]!BasilRadata10[[#This Row],[1A. Fylkesnummer:]]</f>
        <v>0</v>
      </c>
      <c r="G407" s="196">
        <f>[1]!BasilRadata10[[#This Row],[1A. Fylkesnavn:]]</f>
        <v>0</v>
      </c>
      <c r="H407" s="197">
        <f>[1]!BasilRadata10[[#This Row],[1B. Barnehage:]]</f>
        <v>0</v>
      </c>
      <c r="I407" s="197">
        <f>[1]!BasilRadata10[[#This Row],[1B. Organisasjonsnummer:]]</f>
        <v>0</v>
      </c>
      <c r="J407" s="197">
        <f>[1]!BasilRadata10[[#This Row],[1C. Etablert drift(årstall):]]</f>
        <v>0</v>
      </c>
      <c r="K407" s="196">
        <f>[1]!BasilRadata10[[#This Row],[1D. Barnehagetype:]]</f>
        <v>0</v>
      </c>
      <c r="L407" s="197">
        <f>[1]!BasilRadata10[[#This Row],[2A. Barnehagens eier(Private eiere må fylle ut pkt.C):]]</f>
        <v>0</v>
      </c>
      <c r="M407" s="45">
        <f>[1]!BasilRadata10[[#This Row],[8E. Oppgi antall årsverk barnehagen har pensjonsforpliktelser for:]]</f>
        <v>0</v>
      </c>
      <c r="N407" s="11">
        <f>[1]!BasilRadata10[[#This Row],[HEQ
0-2]]</f>
        <v>0</v>
      </c>
      <c r="O407" s="11">
        <f>[1]!BasilRadata10[[#This Row],[HEQ
3-6]]</f>
        <v>0</v>
      </c>
    </row>
    <row r="408" spans="1:15" x14ac:dyDescent="0.25">
      <c r="A408" s="196">
        <f>[1]!BasilRadata10[[#This Row],[År]]</f>
        <v>0</v>
      </c>
      <c r="B408" s="197">
        <f>[1]!BasilRadata10[[#This Row],[1A. Kommunenr:]]</f>
        <v>0</v>
      </c>
      <c r="C408" s="196">
        <f>[1]!BasilRadata10[[#This Row],[1A. Kommune:]]</f>
        <v>0</v>
      </c>
      <c r="D408" s="196">
        <f>[1]!BasilRadata10[[#This Row],[1A. Bydelsnummer:]]</f>
        <v>0</v>
      </c>
      <c r="E408" s="196">
        <f>[1]!BasilRadata10[[#This Row],[1A. Bydelsnavn:]]</f>
        <v>0</v>
      </c>
      <c r="F408" s="196">
        <f>[1]!BasilRadata10[[#This Row],[1A. Fylkesnummer:]]</f>
        <v>0</v>
      </c>
      <c r="G408" s="196">
        <f>[1]!BasilRadata10[[#This Row],[1A. Fylkesnavn:]]</f>
        <v>0</v>
      </c>
      <c r="H408" s="197">
        <f>[1]!BasilRadata10[[#This Row],[1B. Barnehage:]]</f>
        <v>0</v>
      </c>
      <c r="I408" s="197">
        <f>[1]!BasilRadata10[[#This Row],[1B. Organisasjonsnummer:]]</f>
        <v>0</v>
      </c>
      <c r="J408" s="197">
        <f>[1]!BasilRadata10[[#This Row],[1C. Etablert drift(årstall):]]</f>
        <v>0</v>
      </c>
      <c r="K408" s="196">
        <f>[1]!BasilRadata10[[#This Row],[1D. Barnehagetype:]]</f>
        <v>0</v>
      </c>
      <c r="L408" s="197">
        <f>[1]!BasilRadata10[[#This Row],[2A. Barnehagens eier(Private eiere må fylle ut pkt.C):]]</f>
        <v>0</v>
      </c>
      <c r="M408" s="45">
        <f>[1]!BasilRadata10[[#This Row],[8E. Oppgi antall årsverk barnehagen har pensjonsforpliktelser for:]]</f>
        <v>0</v>
      </c>
      <c r="N408" s="11">
        <f>[1]!BasilRadata10[[#This Row],[HEQ
0-2]]</f>
        <v>0</v>
      </c>
      <c r="O408" s="11">
        <f>[1]!BasilRadata10[[#This Row],[HEQ
3-6]]</f>
        <v>0</v>
      </c>
    </row>
    <row r="409" spans="1:15" x14ac:dyDescent="0.25">
      <c r="A409" s="196">
        <f>[1]!BasilRadata10[[#This Row],[År]]</f>
        <v>0</v>
      </c>
      <c r="B409" s="197">
        <f>[1]!BasilRadata10[[#This Row],[1A. Kommunenr:]]</f>
        <v>0</v>
      </c>
      <c r="C409" s="196">
        <f>[1]!BasilRadata10[[#This Row],[1A. Kommune:]]</f>
        <v>0</v>
      </c>
      <c r="D409" s="196">
        <f>[1]!BasilRadata10[[#This Row],[1A. Bydelsnummer:]]</f>
        <v>0</v>
      </c>
      <c r="E409" s="196">
        <f>[1]!BasilRadata10[[#This Row],[1A. Bydelsnavn:]]</f>
        <v>0</v>
      </c>
      <c r="F409" s="196">
        <f>[1]!BasilRadata10[[#This Row],[1A. Fylkesnummer:]]</f>
        <v>0</v>
      </c>
      <c r="G409" s="196">
        <f>[1]!BasilRadata10[[#This Row],[1A. Fylkesnavn:]]</f>
        <v>0</v>
      </c>
      <c r="H409" s="197">
        <f>[1]!BasilRadata10[[#This Row],[1B. Barnehage:]]</f>
        <v>0</v>
      </c>
      <c r="I409" s="197">
        <f>[1]!BasilRadata10[[#This Row],[1B. Organisasjonsnummer:]]</f>
        <v>0</v>
      </c>
      <c r="J409" s="197">
        <f>[1]!BasilRadata10[[#This Row],[1C. Etablert drift(årstall):]]</f>
        <v>0</v>
      </c>
      <c r="K409" s="196">
        <f>[1]!BasilRadata10[[#This Row],[1D. Barnehagetype:]]</f>
        <v>0</v>
      </c>
      <c r="L409" s="197">
        <f>[1]!BasilRadata10[[#This Row],[2A. Barnehagens eier(Private eiere må fylle ut pkt.C):]]</f>
        <v>0</v>
      </c>
      <c r="M409" s="45">
        <f>[1]!BasilRadata10[[#This Row],[8E. Oppgi antall årsverk barnehagen har pensjonsforpliktelser for:]]</f>
        <v>0</v>
      </c>
      <c r="N409" s="11">
        <f>[1]!BasilRadata10[[#This Row],[HEQ
0-2]]</f>
        <v>0</v>
      </c>
      <c r="O409" s="11">
        <f>[1]!BasilRadata10[[#This Row],[HEQ
3-6]]</f>
        <v>0</v>
      </c>
    </row>
    <row r="410" spans="1:15" x14ac:dyDescent="0.25">
      <c r="A410" s="196">
        <f>[1]!BasilRadata10[[#This Row],[År]]</f>
        <v>0</v>
      </c>
      <c r="B410" s="197">
        <f>[1]!BasilRadata10[[#This Row],[1A. Kommunenr:]]</f>
        <v>0</v>
      </c>
      <c r="C410" s="196">
        <f>[1]!BasilRadata10[[#This Row],[1A. Kommune:]]</f>
        <v>0</v>
      </c>
      <c r="D410" s="196">
        <f>[1]!BasilRadata10[[#This Row],[1A. Bydelsnummer:]]</f>
        <v>0</v>
      </c>
      <c r="E410" s="196">
        <f>[1]!BasilRadata10[[#This Row],[1A. Bydelsnavn:]]</f>
        <v>0</v>
      </c>
      <c r="F410" s="196">
        <f>[1]!BasilRadata10[[#This Row],[1A. Fylkesnummer:]]</f>
        <v>0</v>
      </c>
      <c r="G410" s="196">
        <f>[1]!BasilRadata10[[#This Row],[1A. Fylkesnavn:]]</f>
        <v>0</v>
      </c>
      <c r="H410" s="197">
        <f>[1]!BasilRadata10[[#This Row],[1B. Barnehage:]]</f>
        <v>0</v>
      </c>
      <c r="I410" s="197">
        <f>[1]!BasilRadata10[[#This Row],[1B. Organisasjonsnummer:]]</f>
        <v>0</v>
      </c>
      <c r="J410" s="197">
        <f>[1]!BasilRadata10[[#This Row],[1C. Etablert drift(årstall):]]</f>
        <v>0</v>
      </c>
      <c r="K410" s="196">
        <f>[1]!BasilRadata10[[#This Row],[1D. Barnehagetype:]]</f>
        <v>0</v>
      </c>
      <c r="L410" s="197">
        <f>[1]!BasilRadata10[[#This Row],[2A. Barnehagens eier(Private eiere må fylle ut pkt.C):]]</f>
        <v>0</v>
      </c>
      <c r="M410" s="45">
        <f>[1]!BasilRadata10[[#This Row],[8E. Oppgi antall årsverk barnehagen har pensjonsforpliktelser for:]]</f>
        <v>0</v>
      </c>
      <c r="N410" s="11">
        <f>[1]!BasilRadata10[[#This Row],[HEQ
0-2]]</f>
        <v>0</v>
      </c>
      <c r="O410" s="11">
        <f>[1]!BasilRadata10[[#This Row],[HEQ
3-6]]</f>
        <v>0</v>
      </c>
    </row>
    <row r="411" spans="1:15" x14ac:dyDescent="0.25">
      <c r="A411" s="196">
        <f>[1]!BasilRadata10[[#This Row],[År]]</f>
        <v>0</v>
      </c>
      <c r="B411" s="197">
        <f>[1]!BasilRadata10[[#This Row],[1A. Kommunenr:]]</f>
        <v>0</v>
      </c>
      <c r="C411" s="196">
        <f>[1]!BasilRadata10[[#This Row],[1A. Kommune:]]</f>
        <v>0</v>
      </c>
      <c r="D411" s="196">
        <f>[1]!BasilRadata10[[#This Row],[1A. Bydelsnummer:]]</f>
        <v>0</v>
      </c>
      <c r="E411" s="196">
        <f>[1]!BasilRadata10[[#This Row],[1A. Bydelsnavn:]]</f>
        <v>0</v>
      </c>
      <c r="F411" s="196">
        <f>[1]!BasilRadata10[[#This Row],[1A. Fylkesnummer:]]</f>
        <v>0</v>
      </c>
      <c r="G411" s="196">
        <f>[1]!BasilRadata10[[#This Row],[1A. Fylkesnavn:]]</f>
        <v>0</v>
      </c>
      <c r="H411" s="197">
        <f>[1]!BasilRadata10[[#This Row],[1B. Barnehage:]]</f>
        <v>0</v>
      </c>
      <c r="I411" s="197">
        <f>[1]!BasilRadata10[[#This Row],[1B. Organisasjonsnummer:]]</f>
        <v>0</v>
      </c>
      <c r="J411" s="197">
        <f>[1]!BasilRadata10[[#This Row],[1C. Etablert drift(årstall):]]</f>
        <v>0</v>
      </c>
      <c r="K411" s="196">
        <f>[1]!BasilRadata10[[#This Row],[1D. Barnehagetype:]]</f>
        <v>0</v>
      </c>
      <c r="L411" s="197">
        <f>[1]!BasilRadata10[[#This Row],[2A. Barnehagens eier(Private eiere må fylle ut pkt.C):]]</f>
        <v>0</v>
      </c>
      <c r="M411" s="45">
        <f>[1]!BasilRadata10[[#This Row],[8E. Oppgi antall årsverk barnehagen har pensjonsforpliktelser for:]]</f>
        <v>0</v>
      </c>
      <c r="N411" s="11">
        <f>[1]!BasilRadata10[[#This Row],[HEQ
0-2]]</f>
        <v>0</v>
      </c>
      <c r="O411" s="11">
        <f>[1]!BasilRadata10[[#This Row],[HEQ
3-6]]</f>
        <v>0</v>
      </c>
    </row>
    <row r="412" spans="1:15" x14ac:dyDescent="0.25">
      <c r="A412" s="196">
        <f>[1]!BasilRadata10[[#This Row],[År]]</f>
        <v>0</v>
      </c>
      <c r="B412" s="197">
        <f>[1]!BasilRadata10[[#This Row],[1A. Kommunenr:]]</f>
        <v>0</v>
      </c>
      <c r="C412" s="196">
        <f>[1]!BasilRadata10[[#This Row],[1A. Kommune:]]</f>
        <v>0</v>
      </c>
      <c r="D412" s="196">
        <f>[1]!BasilRadata10[[#This Row],[1A. Bydelsnummer:]]</f>
        <v>0</v>
      </c>
      <c r="E412" s="196">
        <f>[1]!BasilRadata10[[#This Row],[1A. Bydelsnavn:]]</f>
        <v>0</v>
      </c>
      <c r="F412" s="196">
        <f>[1]!BasilRadata10[[#This Row],[1A. Fylkesnummer:]]</f>
        <v>0</v>
      </c>
      <c r="G412" s="196">
        <f>[1]!BasilRadata10[[#This Row],[1A. Fylkesnavn:]]</f>
        <v>0</v>
      </c>
      <c r="H412" s="197">
        <f>[1]!BasilRadata10[[#This Row],[1B. Barnehage:]]</f>
        <v>0</v>
      </c>
      <c r="I412" s="197">
        <f>[1]!BasilRadata10[[#This Row],[1B. Organisasjonsnummer:]]</f>
        <v>0</v>
      </c>
      <c r="J412" s="197">
        <f>[1]!BasilRadata10[[#This Row],[1C. Etablert drift(årstall):]]</f>
        <v>0</v>
      </c>
      <c r="K412" s="196">
        <f>[1]!BasilRadata10[[#This Row],[1D. Barnehagetype:]]</f>
        <v>0</v>
      </c>
      <c r="L412" s="197">
        <f>[1]!BasilRadata10[[#This Row],[2A. Barnehagens eier(Private eiere må fylle ut pkt.C):]]</f>
        <v>0</v>
      </c>
      <c r="M412" s="45">
        <f>[1]!BasilRadata10[[#This Row],[8E. Oppgi antall årsverk barnehagen har pensjonsforpliktelser for:]]</f>
        <v>0</v>
      </c>
      <c r="N412" s="11">
        <f>[1]!BasilRadata10[[#This Row],[HEQ
0-2]]</f>
        <v>0</v>
      </c>
      <c r="O412" s="11">
        <f>[1]!BasilRadata10[[#This Row],[HEQ
3-6]]</f>
        <v>0</v>
      </c>
    </row>
    <row r="413" spans="1:15" x14ac:dyDescent="0.25">
      <c r="A413" s="196">
        <f>[1]!BasilRadata10[[#This Row],[År]]</f>
        <v>0</v>
      </c>
      <c r="B413" s="197">
        <f>[1]!BasilRadata10[[#This Row],[1A. Kommunenr:]]</f>
        <v>0</v>
      </c>
      <c r="C413" s="196">
        <f>[1]!BasilRadata10[[#This Row],[1A. Kommune:]]</f>
        <v>0</v>
      </c>
      <c r="D413" s="196">
        <f>[1]!BasilRadata10[[#This Row],[1A. Bydelsnummer:]]</f>
        <v>0</v>
      </c>
      <c r="E413" s="196">
        <f>[1]!BasilRadata10[[#This Row],[1A. Bydelsnavn:]]</f>
        <v>0</v>
      </c>
      <c r="F413" s="196">
        <f>[1]!BasilRadata10[[#This Row],[1A. Fylkesnummer:]]</f>
        <v>0</v>
      </c>
      <c r="G413" s="196">
        <f>[1]!BasilRadata10[[#This Row],[1A. Fylkesnavn:]]</f>
        <v>0</v>
      </c>
      <c r="H413" s="197">
        <f>[1]!BasilRadata10[[#This Row],[1B. Barnehage:]]</f>
        <v>0</v>
      </c>
      <c r="I413" s="197">
        <f>[1]!BasilRadata10[[#This Row],[1B. Organisasjonsnummer:]]</f>
        <v>0</v>
      </c>
      <c r="J413" s="197">
        <f>[1]!BasilRadata10[[#This Row],[1C. Etablert drift(årstall):]]</f>
        <v>0</v>
      </c>
      <c r="K413" s="196">
        <f>[1]!BasilRadata10[[#This Row],[1D. Barnehagetype:]]</f>
        <v>0</v>
      </c>
      <c r="L413" s="197">
        <f>[1]!BasilRadata10[[#This Row],[2A. Barnehagens eier(Private eiere må fylle ut pkt.C):]]</f>
        <v>0</v>
      </c>
      <c r="M413" s="45">
        <f>[1]!BasilRadata10[[#This Row],[8E. Oppgi antall årsverk barnehagen har pensjonsforpliktelser for:]]</f>
        <v>0</v>
      </c>
      <c r="N413" s="11">
        <f>[1]!BasilRadata10[[#This Row],[HEQ
0-2]]</f>
        <v>0</v>
      </c>
      <c r="O413" s="11">
        <f>[1]!BasilRadata10[[#This Row],[HEQ
3-6]]</f>
        <v>0</v>
      </c>
    </row>
    <row r="414" spans="1:15" x14ac:dyDescent="0.25">
      <c r="A414" s="196">
        <f>[1]!BasilRadata10[[#This Row],[År]]</f>
        <v>0</v>
      </c>
      <c r="B414" s="197">
        <f>[1]!BasilRadata10[[#This Row],[1A. Kommunenr:]]</f>
        <v>0</v>
      </c>
      <c r="C414" s="196">
        <f>[1]!BasilRadata10[[#This Row],[1A. Kommune:]]</f>
        <v>0</v>
      </c>
      <c r="D414" s="196">
        <f>[1]!BasilRadata10[[#This Row],[1A. Bydelsnummer:]]</f>
        <v>0</v>
      </c>
      <c r="E414" s="196">
        <f>[1]!BasilRadata10[[#This Row],[1A. Bydelsnavn:]]</f>
        <v>0</v>
      </c>
      <c r="F414" s="196">
        <f>[1]!BasilRadata10[[#This Row],[1A. Fylkesnummer:]]</f>
        <v>0</v>
      </c>
      <c r="G414" s="196">
        <f>[1]!BasilRadata10[[#This Row],[1A. Fylkesnavn:]]</f>
        <v>0</v>
      </c>
      <c r="H414" s="197">
        <f>[1]!BasilRadata10[[#This Row],[1B. Barnehage:]]</f>
        <v>0</v>
      </c>
      <c r="I414" s="197">
        <f>[1]!BasilRadata10[[#This Row],[1B. Organisasjonsnummer:]]</f>
        <v>0</v>
      </c>
      <c r="J414" s="197">
        <f>[1]!BasilRadata10[[#This Row],[1C. Etablert drift(årstall):]]</f>
        <v>0</v>
      </c>
      <c r="K414" s="196">
        <f>[1]!BasilRadata10[[#This Row],[1D. Barnehagetype:]]</f>
        <v>0</v>
      </c>
      <c r="L414" s="197">
        <f>[1]!BasilRadata10[[#This Row],[2A. Barnehagens eier(Private eiere må fylle ut pkt.C):]]</f>
        <v>0</v>
      </c>
      <c r="M414" s="45">
        <f>[1]!BasilRadata10[[#This Row],[8E. Oppgi antall årsverk barnehagen har pensjonsforpliktelser for:]]</f>
        <v>0</v>
      </c>
      <c r="N414" s="11">
        <f>[1]!BasilRadata10[[#This Row],[HEQ
0-2]]</f>
        <v>0</v>
      </c>
      <c r="O414" s="11">
        <f>[1]!BasilRadata10[[#This Row],[HEQ
3-6]]</f>
        <v>0</v>
      </c>
    </row>
    <row r="415" spans="1:15" x14ac:dyDescent="0.25">
      <c r="A415" s="196">
        <f>[1]!BasilRadata10[[#This Row],[År]]</f>
        <v>0</v>
      </c>
      <c r="B415" s="197">
        <f>[1]!BasilRadata10[[#This Row],[1A. Kommunenr:]]</f>
        <v>0</v>
      </c>
      <c r="C415" s="196">
        <f>[1]!BasilRadata10[[#This Row],[1A. Kommune:]]</f>
        <v>0</v>
      </c>
      <c r="D415" s="196">
        <f>[1]!BasilRadata10[[#This Row],[1A. Bydelsnummer:]]</f>
        <v>0</v>
      </c>
      <c r="E415" s="196">
        <f>[1]!BasilRadata10[[#This Row],[1A. Bydelsnavn:]]</f>
        <v>0</v>
      </c>
      <c r="F415" s="196">
        <f>[1]!BasilRadata10[[#This Row],[1A. Fylkesnummer:]]</f>
        <v>0</v>
      </c>
      <c r="G415" s="196">
        <f>[1]!BasilRadata10[[#This Row],[1A. Fylkesnavn:]]</f>
        <v>0</v>
      </c>
      <c r="H415" s="197">
        <f>[1]!BasilRadata10[[#This Row],[1B. Barnehage:]]</f>
        <v>0</v>
      </c>
      <c r="I415" s="197">
        <f>[1]!BasilRadata10[[#This Row],[1B. Organisasjonsnummer:]]</f>
        <v>0</v>
      </c>
      <c r="J415" s="197">
        <f>[1]!BasilRadata10[[#This Row],[1C. Etablert drift(årstall):]]</f>
        <v>0</v>
      </c>
      <c r="K415" s="196">
        <f>[1]!BasilRadata10[[#This Row],[1D. Barnehagetype:]]</f>
        <v>0</v>
      </c>
      <c r="L415" s="197">
        <f>[1]!BasilRadata10[[#This Row],[2A. Barnehagens eier(Private eiere må fylle ut pkt.C):]]</f>
        <v>0</v>
      </c>
      <c r="M415" s="45">
        <f>[1]!BasilRadata10[[#This Row],[8E. Oppgi antall årsverk barnehagen har pensjonsforpliktelser for:]]</f>
        <v>0</v>
      </c>
      <c r="N415" s="11">
        <f>[1]!BasilRadata10[[#This Row],[HEQ
0-2]]</f>
        <v>0</v>
      </c>
      <c r="O415" s="11">
        <f>[1]!BasilRadata10[[#This Row],[HEQ
3-6]]</f>
        <v>0</v>
      </c>
    </row>
    <row r="416" spans="1:15" x14ac:dyDescent="0.25">
      <c r="A416" s="196">
        <f>[1]!BasilRadata10[[#This Row],[År]]</f>
        <v>0</v>
      </c>
      <c r="B416" s="197">
        <f>[1]!BasilRadata10[[#This Row],[1A. Kommunenr:]]</f>
        <v>0</v>
      </c>
      <c r="C416" s="196">
        <f>[1]!BasilRadata10[[#This Row],[1A. Kommune:]]</f>
        <v>0</v>
      </c>
      <c r="D416" s="196">
        <f>[1]!BasilRadata10[[#This Row],[1A. Bydelsnummer:]]</f>
        <v>0</v>
      </c>
      <c r="E416" s="196">
        <f>[1]!BasilRadata10[[#This Row],[1A. Bydelsnavn:]]</f>
        <v>0</v>
      </c>
      <c r="F416" s="196">
        <f>[1]!BasilRadata10[[#This Row],[1A. Fylkesnummer:]]</f>
        <v>0</v>
      </c>
      <c r="G416" s="196">
        <f>[1]!BasilRadata10[[#This Row],[1A. Fylkesnavn:]]</f>
        <v>0</v>
      </c>
      <c r="H416" s="197">
        <f>[1]!BasilRadata10[[#This Row],[1B. Barnehage:]]</f>
        <v>0</v>
      </c>
      <c r="I416" s="197">
        <f>[1]!BasilRadata10[[#This Row],[1B. Organisasjonsnummer:]]</f>
        <v>0</v>
      </c>
      <c r="J416" s="197">
        <f>[1]!BasilRadata10[[#This Row],[1C. Etablert drift(årstall):]]</f>
        <v>0</v>
      </c>
      <c r="K416" s="196">
        <f>[1]!BasilRadata10[[#This Row],[1D. Barnehagetype:]]</f>
        <v>0</v>
      </c>
      <c r="L416" s="197">
        <f>[1]!BasilRadata10[[#This Row],[2A. Barnehagens eier(Private eiere må fylle ut pkt.C):]]</f>
        <v>0</v>
      </c>
      <c r="M416" s="45">
        <f>[1]!BasilRadata10[[#This Row],[8E. Oppgi antall årsverk barnehagen har pensjonsforpliktelser for:]]</f>
        <v>0</v>
      </c>
      <c r="N416" s="11">
        <f>[1]!BasilRadata10[[#This Row],[HEQ
0-2]]</f>
        <v>0</v>
      </c>
      <c r="O416" s="11">
        <f>[1]!BasilRadata10[[#This Row],[HEQ
3-6]]</f>
        <v>0</v>
      </c>
    </row>
    <row r="417" spans="1:15" x14ac:dyDescent="0.25">
      <c r="A417" s="196">
        <f>[1]!BasilRadata10[[#This Row],[År]]</f>
        <v>0</v>
      </c>
      <c r="B417" s="197">
        <f>[1]!BasilRadata10[[#This Row],[1A. Kommunenr:]]</f>
        <v>0</v>
      </c>
      <c r="C417" s="196">
        <f>[1]!BasilRadata10[[#This Row],[1A. Kommune:]]</f>
        <v>0</v>
      </c>
      <c r="D417" s="196">
        <f>[1]!BasilRadata10[[#This Row],[1A. Bydelsnummer:]]</f>
        <v>0</v>
      </c>
      <c r="E417" s="196">
        <f>[1]!BasilRadata10[[#This Row],[1A. Bydelsnavn:]]</f>
        <v>0</v>
      </c>
      <c r="F417" s="196">
        <f>[1]!BasilRadata10[[#This Row],[1A. Fylkesnummer:]]</f>
        <v>0</v>
      </c>
      <c r="G417" s="196">
        <f>[1]!BasilRadata10[[#This Row],[1A. Fylkesnavn:]]</f>
        <v>0</v>
      </c>
      <c r="H417" s="197">
        <f>[1]!BasilRadata10[[#This Row],[1B. Barnehage:]]</f>
        <v>0</v>
      </c>
      <c r="I417" s="197">
        <f>[1]!BasilRadata10[[#This Row],[1B. Organisasjonsnummer:]]</f>
        <v>0</v>
      </c>
      <c r="J417" s="197">
        <f>[1]!BasilRadata10[[#This Row],[1C. Etablert drift(årstall):]]</f>
        <v>0</v>
      </c>
      <c r="K417" s="196">
        <f>[1]!BasilRadata10[[#This Row],[1D. Barnehagetype:]]</f>
        <v>0</v>
      </c>
      <c r="L417" s="197">
        <f>[1]!BasilRadata10[[#This Row],[2A. Barnehagens eier(Private eiere må fylle ut pkt.C):]]</f>
        <v>0</v>
      </c>
      <c r="M417" s="45">
        <f>[1]!BasilRadata10[[#This Row],[8E. Oppgi antall årsverk barnehagen har pensjonsforpliktelser for:]]</f>
        <v>0</v>
      </c>
      <c r="N417" s="11">
        <f>[1]!BasilRadata10[[#This Row],[HEQ
0-2]]</f>
        <v>0</v>
      </c>
      <c r="O417" s="11">
        <f>[1]!BasilRadata10[[#This Row],[HEQ
3-6]]</f>
        <v>0</v>
      </c>
    </row>
    <row r="418" spans="1:15" x14ac:dyDescent="0.25">
      <c r="A418" s="196">
        <f>[1]!BasilRadata10[[#This Row],[År]]</f>
        <v>0</v>
      </c>
      <c r="B418" s="197">
        <f>[1]!BasilRadata10[[#This Row],[1A. Kommunenr:]]</f>
        <v>0</v>
      </c>
      <c r="C418" s="196">
        <f>[1]!BasilRadata10[[#This Row],[1A. Kommune:]]</f>
        <v>0</v>
      </c>
      <c r="D418" s="196">
        <f>[1]!BasilRadata10[[#This Row],[1A. Bydelsnummer:]]</f>
        <v>0</v>
      </c>
      <c r="E418" s="196">
        <f>[1]!BasilRadata10[[#This Row],[1A. Bydelsnavn:]]</f>
        <v>0</v>
      </c>
      <c r="F418" s="196">
        <f>[1]!BasilRadata10[[#This Row],[1A. Fylkesnummer:]]</f>
        <v>0</v>
      </c>
      <c r="G418" s="196">
        <f>[1]!BasilRadata10[[#This Row],[1A. Fylkesnavn:]]</f>
        <v>0</v>
      </c>
      <c r="H418" s="197">
        <f>[1]!BasilRadata10[[#This Row],[1B. Barnehage:]]</f>
        <v>0</v>
      </c>
      <c r="I418" s="197">
        <f>[1]!BasilRadata10[[#This Row],[1B. Organisasjonsnummer:]]</f>
        <v>0</v>
      </c>
      <c r="J418" s="197">
        <f>[1]!BasilRadata10[[#This Row],[1C. Etablert drift(årstall):]]</f>
        <v>0</v>
      </c>
      <c r="K418" s="196">
        <f>[1]!BasilRadata10[[#This Row],[1D. Barnehagetype:]]</f>
        <v>0</v>
      </c>
      <c r="L418" s="197">
        <f>[1]!BasilRadata10[[#This Row],[2A. Barnehagens eier(Private eiere må fylle ut pkt.C):]]</f>
        <v>0</v>
      </c>
      <c r="M418" s="45">
        <f>[1]!BasilRadata10[[#This Row],[8E. Oppgi antall årsverk barnehagen har pensjonsforpliktelser for:]]</f>
        <v>0</v>
      </c>
      <c r="N418" s="11">
        <f>[1]!BasilRadata10[[#This Row],[HEQ
0-2]]</f>
        <v>0</v>
      </c>
      <c r="O418" s="11">
        <f>[1]!BasilRadata10[[#This Row],[HEQ
3-6]]</f>
        <v>0</v>
      </c>
    </row>
    <row r="419" spans="1:15" x14ac:dyDescent="0.25">
      <c r="A419" s="196">
        <f>[1]!BasilRadata10[[#This Row],[År]]</f>
        <v>0</v>
      </c>
      <c r="B419" s="197">
        <f>[1]!BasilRadata10[[#This Row],[1A. Kommunenr:]]</f>
        <v>0</v>
      </c>
      <c r="C419" s="196">
        <f>[1]!BasilRadata10[[#This Row],[1A. Kommune:]]</f>
        <v>0</v>
      </c>
      <c r="D419" s="196">
        <f>[1]!BasilRadata10[[#This Row],[1A. Bydelsnummer:]]</f>
        <v>0</v>
      </c>
      <c r="E419" s="196">
        <f>[1]!BasilRadata10[[#This Row],[1A. Bydelsnavn:]]</f>
        <v>0</v>
      </c>
      <c r="F419" s="196">
        <f>[1]!BasilRadata10[[#This Row],[1A. Fylkesnummer:]]</f>
        <v>0</v>
      </c>
      <c r="G419" s="196">
        <f>[1]!BasilRadata10[[#This Row],[1A. Fylkesnavn:]]</f>
        <v>0</v>
      </c>
      <c r="H419" s="197">
        <f>[1]!BasilRadata10[[#This Row],[1B. Barnehage:]]</f>
        <v>0</v>
      </c>
      <c r="I419" s="197">
        <f>[1]!BasilRadata10[[#This Row],[1B. Organisasjonsnummer:]]</f>
        <v>0</v>
      </c>
      <c r="J419" s="197">
        <f>[1]!BasilRadata10[[#This Row],[1C. Etablert drift(årstall):]]</f>
        <v>0</v>
      </c>
      <c r="K419" s="196">
        <f>[1]!BasilRadata10[[#This Row],[1D. Barnehagetype:]]</f>
        <v>0</v>
      </c>
      <c r="L419" s="197">
        <f>[1]!BasilRadata10[[#This Row],[2A. Barnehagens eier(Private eiere må fylle ut pkt.C):]]</f>
        <v>0</v>
      </c>
      <c r="M419" s="45">
        <f>[1]!BasilRadata10[[#This Row],[8E. Oppgi antall årsverk barnehagen har pensjonsforpliktelser for:]]</f>
        <v>0</v>
      </c>
      <c r="N419" s="11">
        <f>[1]!BasilRadata10[[#This Row],[HEQ
0-2]]</f>
        <v>0</v>
      </c>
      <c r="O419" s="11">
        <f>[1]!BasilRadata10[[#This Row],[HEQ
3-6]]</f>
        <v>0</v>
      </c>
    </row>
    <row r="420" spans="1:15" x14ac:dyDescent="0.25">
      <c r="A420" s="196">
        <f>[1]!BasilRadata10[[#This Row],[År]]</f>
        <v>0</v>
      </c>
      <c r="B420" s="197">
        <f>[1]!BasilRadata10[[#This Row],[1A. Kommunenr:]]</f>
        <v>0</v>
      </c>
      <c r="C420" s="196">
        <f>[1]!BasilRadata10[[#This Row],[1A. Kommune:]]</f>
        <v>0</v>
      </c>
      <c r="D420" s="196">
        <f>[1]!BasilRadata10[[#This Row],[1A. Bydelsnummer:]]</f>
        <v>0</v>
      </c>
      <c r="E420" s="196">
        <f>[1]!BasilRadata10[[#This Row],[1A. Bydelsnavn:]]</f>
        <v>0</v>
      </c>
      <c r="F420" s="196">
        <f>[1]!BasilRadata10[[#This Row],[1A. Fylkesnummer:]]</f>
        <v>0</v>
      </c>
      <c r="G420" s="196">
        <f>[1]!BasilRadata10[[#This Row],[1A. Fylkesnavn:]]</f>
        <v>0</v>
      </c>
      <c r="H420" s="197">
        <f>[1]!BasilRadata10[[#This Row],[1B. Barnehage:]]</f>
        <v>0</v>
      </c>
      <c r="I420" s="197">
        <f>[1]!BasilRadata10[[#This Row],[1B. Organisasjonsnummer:]]</f>
        <v>0</v>
      </c>
      <c r="J420" s="197">
        <f>[1]!BasilRadata10[[#This Row],[1C. Etablert drift(årstall):]]</f>
        <v>0</v>
      </c>
      <c r="K420" s="196">
        <f>[1]!BasilRadata10[[#This Row],[1D. Barnehagetype:]]</f>
        <v>0</v>
      </c>
      <c r="L420" s="197">
        <f>[1]!BasilRadata10[[#This Row],[2A. Barnehagens eier(Private eiere må fylle ut pkt.C):]]</f>
        <v>0</v>
      </c>
      <c r="M420" s="45">
        <f>[1]!BasilRadata10[[#This Row],[8E. Oppgi antall årsverk barnehagen har pensjonsforpliktelser for:]]</f>
        <v>0</v>
      </c>
      <c r="N420" s="11">
        <f>[1]!BasilRadata10[[#This Row],[HEQ
0-2]]</f>
        <v>0</v>
      </c>
      <c r="O420" s="11">
        <f>[1]!BasilRadata10[[#This Row],[HEQ
3-6]]</f>
        <v>0</v>
      </c>
    </row>
    <row r="421" spans="1:15" x14ac:dyDescent="0.25">
      <c r="A421" s="196">
        <f>[1]!BasilRadata10[[#This Row],[År]]</f>
        <v>0</v>
      </c>
      <c r="B421" s="197">
        <f>[1]!BasilRadata10[[#This Row],[1A. Kommunenr:]]</f>
        <v>0</v>
      </c>
      <c r="C421" s="196">
        <f>[1]!BasilRadata10[[#This Row],[1A. Kommune:]]</f>
        <v>0</v>
      </c>
      <c r="D421" s="196">
        <f>[1]!BasilRadata10[[#This Row],[1A. Bydelsnummer:]]</f>
        <v>0</v>
      </c>
      <c r="E421" s="196">
        <f>[1]!BasilRadata10[[#This Row],[1A. Bydelsnavn:]]</f>
        <v>0</v>
      </c>
      <c r="F421" s="196">
        <f>[1]!BasilRadata10[[#This Row],[1A. Fylkesnummer:]]</f>
        <v>0</v>
      </c>
      <c r="G421" s="196">
        <f>[1]!BasilRadata10[[#This Row],[1A. Fylkesnavn:]]</f>
        <v>0</v>
      </c>
      <c r="H421" s="197">
        <f>[1]!BasilRadata10[[#This Row],[1B. Barnehage:]]</f>
        <v>0</v>
      </c>
      <c r="I421" s="197">
        <f>[1]!BasilRadata10[[#This Row],[1B. Organisasjonsnummer:]]</f>
        <v>0</v>
      </c>
      <c r="J421" s="197">
        <f>[1]!BasilRadata10[[#This Row],[1C. Etablert drift(årstall):]]</f>
        <v>0</v>
      </c>
      <c r="K421" s="196">
        <f>[1]!BasilRadata10[[#This Row],[1D. Barnehagetype:]]</f>
        <v>0</v>
      </c>
      <c r="L421" s="197">
        <f>[1]!BasilRadata10[[#This Row],[2A. Barnehagens eier(Private eiere må fylle ut pkt.C):]]</f>
        <v>0</v>
      </c>
      <c r="M421" s="45">
        <f>[1]!BasilRadata10[[#This Row],[8E. Oppgi antall årsverk barnehagen har pensjonsforpliktelser for:]]</f>
        <v>0</v>
      </c>
      <c r="N421" s="11">
        <f>[1]!BasilRadata10[[#This Row],[HEQ
0-2]]</f>
        <v>0</v>
      </c>
      <c r="O421" s="11">
        <f>[1]!BasilRadata10[[#This Row],[HEQ
3-6]]</f>
        <v>0</v>
      </c>
    </row>
    <row r="422" spans="1:15" x14ac:dyDescent="0.25">
      <c r="A422" s="196">
        <f>[1]!BasilRadata10[[#This Row],[År]]</f>
        <v>0</v>
      </c>
      <c r="B422" s="197">
        <f>[1]!BasilRadata10[[#This Row],[1A. Kommunenr:]]</f>
        <v>0</v>
      </c>
      <c r="C422" s="196">
        <f>[1]!BasilRadata10[[#This Row],[1A. Kommune:]]</f>
        <v>0</v>
      </c>
      <c r="D422" s="196">
        <f>[1]!BasilRadata10[[#This Row],[1A. Bydelsnummer:]]</f>
        <v>0</v>
      </c>
      <c r="E422" s="196">
        <f>[1]!BasilRadata10[[#This Row],[1A. Bydelsnavn:]]</f>
        <v>0</v>
      </c>
      <c r="F422" s="196">
        <f>[1]!BasilRadata10[[#This Row],[1A. Fylkesnummer:]]</f>
        <v>0</v>
      </c>
      <c r="G422" s="196">
        <f>[1]!BasilRadata10[[#This Row],[1A. Fylkesnavn:]]</f>
        <v>0</v>
      </c>
      <c r="H422" s="197">
        <f>[1]!BasilRadata10[[#This Row],[1B. Barnehage:]]</f>
        <v>0</v>
      </c>
      <c r="I422" s="197">
        <f>[1]!BasilRadata10[[#This Row],[1B. Organisasjonsnummer:]]</f>
        <v>0</v>
      </c>
      <c r="J422" s="197">
        <f>[1]!BasilRadata10[[#This Row],[1C. Etablert drift(årstall):]]</f>
        <v>0</v>
      </c>
      <c r="K422" s="196">
        <f>[1]!BasilRadata10[[#This Row],[1D. Barnehagetype:]]</f>
        <v>0</v>
      </c>
      <c r="L422" s="197">
        <f>[1]!BasilRadata10[[#This Row],[2A. Barnehagens eier(Private eiere må fylle ut pkt.C):]]</f>
        <v>0</v>
      </c>
      <c r="M422" s="45">
        <f>[1]!BasilRadata10[[#This Row],[8E. Oppgi antall årsverk barnehagen har pensjonsforpliktelser for:]]</f>
        <v>0</v>
      </c>
      <c r="N422" s="11">
        <f>[1]!BasilRadata10[[#This Row],[HEQ
0-2]]</f>
        <v>0</v>
      </c>
      <c r="O422" s="11">
        <f>[1]!BasilRadata10[[#This Row],[HEQ
3-6]]</f>
        <v>0</v>
      </c>
    </row>
    <row r="423" spans="1:15" x14ac:dyDescent="0.25">
      <c r="A423" s="196">
        <f>[1]!BasilRadata10[[#This Row],[År]]</f>
        <v>0</v>
      </c>
      <c r="B423" s="197">
        <f>[1]!BasilRadata10[[#This Row],[1A. Kommunenr:]]</f>
        <v>0</v>
      </c>
      <c r="C423" s="196">
        <f>[1]!BasilRadata10[[#This Row],[1A. Kommune:]]</f>
        <v>0</v>
      </c>
      <c r="D423" s="196">
        <f>[1]!BasilRadata10[[#This Row],[1A. Bydelsnummer:]]</f>
        <v>0</v>
      </c>
      <c r="E423" s="196">
        <f>[1]!BasilRadata10[[#This Row],[1A. Bydelsnavn:]]</f>
        <v>0</v>
      </c>
      <c r="F423" s="196">
        <f>[1]!BasilRadata10[[#This Row],[1A. Fylkesnummer:]]</f>
        <v>0</v>
      </c>
      <c r="G423" s="196">
        <f>[1]!BasilRadata10[[#This Row],[1A. Fylkesnavn:]]</f>
        <v>0</v>
      </c>
      <c r="H423" s="197">
        <f>[1]!BasilRadata10[[#This Row],[1B. Barnehage:]]</f>
        <v>0</v>
      </c>
      <c r="I423" s="197">
        <f>[1]!BasilRadata10[[#This Row],[1B. Organisasjonsnummer:]]</f>
        <v>0</v>
      </c>
      <c r="J423" s="197">
        <f>[1]!BasilRadata10[[#This Row],[1C. Etablert drift(årstall):]]</f>
        <v>0</v>
      </c>
      <c r="K423" s="196">
        <f>[1]!BasilRadata10[[#This Row],[1D. Barnehagetype:]]</f>
        <v>0</v>
      </c>
      <c r="L423" s="197">
        <f>[1]!BasilRadata10[[#This Row],[2A. Barnehagens eier(Private eiere må fylle ut pkt.C):]]</f>
        <v>0</v>
      </c>
      <c r="M423" s="45">
        <f>[1]!BasilRadata10[[#This Row],[8E. Oppgi antall årsverk barnehagen har pensjonsforpliktelser for:]]</f>
        <v>0</v>
      </c>
      <c r="N423" s="11">
        <f>[1]!BasilRadata10[[#This Row],[HEQ
0-2]]</f>
        <v>0</v>
      </c>
      <c r="O423" s="11">
        <f>[1]!BasilRadata10[[#This Row],[HEQ
3-6]]</f>
        <v>0</v>
      </c>
    </row>
    <row r="424" spans="1:15" x14ac:dyDescent="0.25">
      <c r="A424" s="196">
        <f>[1]!BasilRadata10[[#This Row],[År]]</f>
        <v>0</v>
      </c>
      <c r="B424" s="197">
        <f>[1]!BasilRadata10[[#This Row],[1A. Kommunenr:]]</f>
        <v>0</v>
      </c>
      <c r="C424" s="196">
        <f>[1]!BasilRadata10[[#This Row],[1A. Kommune:]]</f>
        <v>0</v>
      </c>
      <c r="D424" s="196">
        <f>[1]!BasilRadata10[[#This Row],[1A. Bydelsnummer:]]</f>
        <v>0</v>
      </c>
      <c r="E424" s="196">
        <f>[1]!BasilRadata10[[#This Row],[1A. Bydelsnavn:]]</f>
        <v>0</v>
      </c>
      <c r="F424" s="196">
        <f>[1]!BasilRadata10[[#This Row],[1A. Fylkesnummer:]]</f>
        <v>0</v>
      </c>
      <c r="G424" s="196">
        <f>[1]!BasilRadata10[[#This Row],[1A. Fylkesnavn:]]</f>
        <v>0</v>
      </c>
      <c r="H424" s="197">
        <f>[1]!BasilRadata10[[#This Row],[1B. Barnehage:]]</f>
        <v>0</v>
      </c>
      <c r="I424" s="197">
        <f>[1]!BasilRadata10[[#This Row],[1B. Organisasjonsnummer:]]</f>
        <v>0</v>
      </c>
      <c r="J424" s="197">
        <f>[1]!BasilRadata10[[#This Row],[1C. Etablert drift(årstall):]]</f>
        <v>0</v>
      </c>
      <c r="K424" s="196">
        <f>[1]!BasilRadata10[[#This Row],[1D. Barnehagetype:]]</f>
        <v>0</v>
      </c>
      <c r="L424" s="197">
        <f>[1]!BasilRadata10[[#This Row],[2A. Barnehagens eier(Private eiere må fylle ut pkt.C):]]</f>
        <v>0</v>
      </c>
      <c r="M424" s="45">
        <f>[1]!BasilRadata10[[#This Row],[8E. Oppgi antall årsverk barnehagen har pensjonsforpliktelser for:]]</f>
        <v>0</v>
      </c>
      <c r="N424" s="11">
        <f>[1]!BasilRadata10[[#This Row],[HEQ
0-2]]</f>
        <v>0</v>
      </c>
      <c r="O424" s="11">
        <f>[1]!BasilRadata10[[#This Row],[HEQ
3-6]]</f>
        <v>0</v>
      </c>
    </row>
    <row r="425" spans="1:15" x14ac:dyDescent="0.25">
      <c r="A425" s="196">
        <f>[1]!BasilRadata10[[#This Row],[År]]</f>
        <v>0</v>
      </c>
      <c r="B425" s="197">
        <f>[1]!BasilRadata10[[#This Row],[1A. Kommunenr:]]</f>
        <v>0</v>
      </c>
      <c r="C425" s="196">
        <f>[1]!BasilRadata10[[#This Row],[1A. Kommune:]]</f>
        <v>0</v>
      </c>
      <c r="D425" s="196">
        <f>[1]!BasilRadata10[[#This Row],[1A. Bydelsnummer:]]</f>
        <v>0</v>
      </c>
      <c r="E425" s="196">
        <f>[1]!BasilRadata10[[#This Row],[1A. Bydelsnavn:]]</f>
        <v>0</v>
      </c>
      <c r="F425" s="196">
        <f>[1]!BasilRadata10[[#This Row],[1A. Fylkesnummer:]]</f>
        <v>0</v>
      </c>
      <c r="G425" s="196">
        <f>[1]!BasilRadata10[[#This Row],[1A. Fylkesnavn:]]</f>
        <v>0</v>
      </c>
      <c r="H425" s="197">
        <f>[1]!BasilRadata10[[#This Row],[1B. Barnehage:]]</f>
        <v>0</v>
      </c>
      <c r="I425" s="197">
        <f>[1]!BasilRadata10[[#This Row],[1B. Organisasjonsnummer:]]</f>
        <v>0</v>
      </c>
      <c r="J425" s="197">
        <f>[1]!BasilRadata10[[#This Row],[1C. Etablert drift(årstall):]]</f>
        <v>0</v>
      </c>
      <c r="K425" s="196">
        <f>[1]!BasilRadata10[[#This Row],[1D. Barnehagetype:]]</f>
        <v>0</v>
      </c>
      <c r="L425" s="197">
        <f>[1]!BasilRadata10[[#This Row],[2A. Barnehagens eier(Private eiere må fylle ut pkt.C):]]</f>
        <v>0</v>
      </c>
      <c r="M425" s="45">
        <f>[1]!BasilRadata10[[#This Row],[8E. Oppgi antall årsverk barnehagen har pensjonsforpliktelser for:]]</f>
        <v>0</v>
      </c>
      <c r="N425" s="11">
        <f>[1]!BasilRadata10[[#This Row],[HEQ
0-2]]</f>
        <v>0</v>
      </c>
      <c r="O425" s="11">
        <f>[1]!BasilRadata10[[#This Row],[HEQ
3-6]]</f>
        <v>0</v>
      </c>
    </row>
    <row r="426" spans="1:15" x14ac:dyDescent="0.25">
      <c r="A426" s="196">
        <f>[1]!BasilRadata10[[#This Row],[År]]</f>
        <v>0</v>
      </c>
      <c r="B426" s="197">
        <f>[1]!BasilRadata10[[#This Row],[1A. Kommunenr:]]</f>
        <v>0</v>
      </c>
      <c r="C426" s="196">
        <f>[1]!BasilRadata10[[#This Row],[1A. Kommune:]]</f>
        <v>0</v>
      </c>
      <c r="D426" s="196">
        <f>[1]!BasilRadata10[[#This Row],[1A. Bydelsnummer:]]</f>
        <v>0</v>
      </c>
      <c r="E426" s="196">
        <f>[1]!BasilRadata10[[#This Row],[1A. Bydelsnavn:]]</f>
        <v>0</v>
      </c>
      <c r="F426" s="196">
        <f>[1]!BasilRadata10[[#This Row],[1A. Fylkesnummer:]]</f>
        <v>0</v>
      </c>
      <c r="G426" s="196">
        <f>[1]!BasilRadata10[[#This Row],[1A. Fylkesnavn:]]</f>
        <v>0</v>
      </c>
      <c r="H426" s="197">
        <f>[1]!BasilRadata10[[#This Row],[1B. Barnehage:]]</f>
        <v>0</v>
      </c>
      <c r="I426" s="197">
        <f>[1]!BasilRadata10[[#This Row],[1B. Organisasjonsnummer:]]</f>
        <v>0</v>
      </c>
      <c r="J426" s="197">
        <f>[1]!BasilRadata10[[#This Row],[1C. Etablert drift(årstall):]]</f>
        <v>0</v>
      </c>
      <c r="K426" s="196">
        <f>[1]!BasilRadata10[[#This Row],[1D. Barnehagetype:]]</f>
        <v>0</v>
      </c>
      <c r="L426" s="197">
        <f>[1]!BasilRadata10[[#This Row],[2A. Barnehagens eier(Private eiere må fylle ut pkt.C):]]</f>
        <v>0</v>
      </c>
      <c r="M426" s="45">
        <f>[1]!BasilRadata10[[#This Row],[8E. Oppgi antall årsverk barnehagen har pensjonsforpliktelser for:]]</f>
        <v>0</v>
      </c>
      <c r="N426" s="11">
        <f>[1]!BasilRadata10[[#This Row],[HEQ
0-2]]</f>
        <v>0</v>
      </c>
      <c r="O426" s="11">
        <f>[1]!BasilRadata10[[#This Row],[HEQ
3-6]]</f>
        <v>0</v>
      </c>
    </row>
    <row r="427" spans="1:15" x14ac:dyDescent="0.25">
      <c r="A427" s="196">
        <f>[1]!BasilRadata10[[#This Row],[År]]</f>
        <v>0</v>
      </c>
      <c r="B427" s="197">
        <f>[1]!BasilRadata10[[#This Row],[1A. Kommunenr:]]</f>
        <v>0</v>
      </c>
      <c r="C427" s="196">
        <f>[1]!BasilRadata10[[#This Row],[1A. Kommune:]]</f>
        <v>0</v>
      </c>
      <c r="D427" s="196">
        <f>[1]!BasilRadata10[[#This Row],[1A. Bydelsnummer:]]</f>
        <v>0</v>
      </c>
      <c r="E427" s="196">
        <f>[1]!BasilRadata10[[#This Row],[1A. Bydelsnavn:]]</f>
        <v>0</v>
      </c>
      <c r="F427" s="196">
        <f>[1]!BasilRadata10[[#This Row],[1A. Fylkesnummer:]]</f>
        <v>0</v>
      </c>
      <c r="G427" s="196">
        <f>[1]!BasilRadata10[[#This Row],[1A. Fylkesnavn:]]</f>
        <v>0</v>
      </c>
      <c r="H427" s="197">
        <f>[1]!BasilRadata10[[#This Row],[1B. Barnehage:]]</f>
        <v>0</v>
      </c>
      <c r="I427" s="197">
        <f>[1]!BasilRadata10[[#This Row],[1B. Organisasjonsnummer:]]</f>
        <v>0</v>
      </c>
      <c r="J427" s="197">
        <f>[1]!BasilRadata10[[#This Row],[1C. Etablert drift(årstall):]]</f>
        <v>0</v>
      </c>
      <c r="K427" s="196">
        <f>[1]!BasilRadata10[[#This Row],[1D. Barnehagetype:]]</f>
        <v>0</v>
      </c>
      <c r="L427" s="197">
        <f>[1]!BasilRadata10[[#This Row],[2A. Barnehagens eier(Private eiere må fylle ut pkt.C):]]</f>
        <v>0</v>
      </c>
      <c r="M427" s="45">
        <f>[1]!BasilRadata10[[#This Row],[8E. Oppgi antall årsverk barnehagen har pensjonsforpliktelser for:]]</f>
        <v>0</v>
      </c>
      <c r="N427" s="11">
        <f>[1]!BasilRadata10[[#This Row],[HEQ
0-2]]</f>
        <v>0</v>
      </c>
      <c r="O427" s="11">
        <f>[1]!BasilRadata10[[#This Row],[HEQ
3-6]]</f>
        <v>0</v>
      </c>
    </row>
    <row r="428" spans="1:15" x14ac:dyDescent="0.25">
      <c r="A428" s="196">
        <f>[1]!BasilRadata10[[#This Row],[År]]</f>
        <v>0</v>
      </c>
      <c r="B428" s="197">
        <f>[1]!BasilRadata10[[#This Row],[1A. Kommunenr:]]</f>
        <v>0</v>
      </c>
      <c r="C428" s="196">
        <f>[1]!BasilRadata10[[#This Row],[1A. Kommune:]]</f>
        <v>0</v>
      </c>
      <c r="D428" s="196">
        <f>[1]!BasilRadata10[[#This Row],[1A. Bydelsnummer:]]</f>
        <v>0</v>
      </c>
      <c r="E428" s="196">
        <f>[1]!BasilRadata10[[#This Row],[1A. Bydelsnavn:]]</f>
        <v>0</v>
      </c>
      <c r="F428" s="196">
        <f>[1]!BasilRadata10[[#This Row],[1A. Fylkesnummer:]]</f>
        <v>0</v>
      </c>
      <c r="G428" s="196">
        <f>[1]!BasilRadata10[[#This Row],[1A. Fylkesnavn:]]</f>
        <v>0</v>
      </c>
      <c r="H428" s="197">
        <f>[1]!BasilRadata10[[#This Row],[1B. Barnehage:]]</f>
        <v>0</v>
      </c>
      <c r="I428" s="197">
        <f>[1]!BasilRadata10[[#This Row],[1B. Organisasjonsnummer:]]</f>
        <v>0</v>
      </c>
      <c r="J428" s="197">
        <f>[1]!BasilRadata10[[#This Row],[1C. Etablert drift(årstall):]]</f>
        <v>0</v>
      </c>
      <c r="K428" s="196">
        <f>[1]!BasilRadata10[[#This Row],[1D. Barnehagetype:]]</f>
        <v>0</v>
      </c>
      <c r="L428" s="197">
        <f>[1]!BasilRadata10[[#This Row],[2A. Barnehagens eier(Private eiere må fylle ut pkt.C):]]</f>
        <v>0</v>
      </c>
      <c r="M428" s="45">
        <f>[1]!BasilRadata10[[#This Row],[8E. Oppgi antall årsverk barnehagen har pensjonsforpliktelser for:]]</f>
        <v>0</v>
      </c>
      <c r="N428" s="11">
        <f>[1]!BasilRadata10[[#This Row],[HEQ
0-2]]</f>
        <v>0</v>
      </c>
      <c r="O428" s="11">
        <f>[1]!BasilRadata10[[#This Row],[HEQ
3-6]]</f>
        <v>0</v>
      </c>
    </row>
    <row r="429" spans="1:15" x14ac:dyDescent="0.25">
      <c r="A429" s="196">
        <f>[1]!BasilRadata10[[#This Row],[År]]</f>
        <v>0</v>
      </c>
      <c r="B429" s="197">
        <f>[1]!BasilRadata10[[#This Row],[1A. Kommunenr:]]</f>
        <v>0</v>
      </c>
      <c r="C429" s="196">
        <f>[1]!BasilRadata10[[#This Row],[1A. Kommune:]]</f>
        <v>0</v>
      </c>
      <c r="D429" s="196">
        <f>[1]!BasilRadata10[[#This Row],[1A. Bydelsnummer:]]</f>
        <v>0</v>
      </c>
      <c r="E429" s="196">
        <f>[1]!BasilRadata10[[#This Row],[1A. Bydelsnavn:]]</f>
        <v>0</v>
      </c>
      <c r="F429" s="196">
        <f>[1]!BasilRadata10[[#This Row],[1A. Fylkesnummer:]]</f>
        <v>0</v>
      </c>
      <c r="G429" s="196">
        <f>[1]!BasilRadata10[[#This Row],[1A. Fylkesnavn:]]</f>
        <v>0</v>
      </c>
      <c r="H429" s="197">
        <f>[1]!BasilRadata10[[#This Row],[1B. Barnehage:]]</f>
        <v>0</v>
      </c>
      <c r="I429" s="197">
        <f>[1]!BasilRadata10[[#This Row],[1B. Organisasjonsnummer:]]</f>
        <v>0</v>
      </c>
      <c r="J429" s="197">
        <f>[1]!BasilRadata10[[#This Row],[1C. Etablert drift(årstall):]]</f>
        <v>0</v>
      </c>
      <c r="K429" s="196">
        <f>[1]!BasilRadata10[[#This Row],[1D. Barnehagetype:]]</f>
        <v>0</v>
      </c>
      <c r="L429" s="197">
        <f>[1]!BasilRadata10[[#This Row],[2A. Barnehagens eier(Private eiere må fylle ut pkt.C):]]</f>
        <v>0</v>
      </c>
      <c r="M429" s="45">
        <f>[1]!BasilRadata10[[#This Row],[8E. Oppgi antall årsverk barnehagen har pensjonsforpliktelser for:]]</f>
        <v>0</v>
      </c>
      <c r="N429" s="11">
        <f>[1]!BasilRadata10[[#This Row],[HEQ
0-2]]</f>
        <v>0</v>
      </c>
      <c r="O429" s="11">
        <f>[1]!BasilRadata10[[#This Row],[HEQ
3-6]]</f>
        <v>0</v>
      </c>
    </row>
    <row r="430" spans="1:15" x14ac:dyDescent="0.25">
      <c r="A430" s="196">
        <f>[1]!BasilRadata10[[#This Row],[År]]</f>
        <v>0</v>
      </c>
      <c r="B430" s="197">
        <f>[1]!BasilRadata10[[#This Row],[1A. Kommunenr:]]</f>
        <v>0</v>
      </c>
      <c r="C430" s="196">
        <f>[1]!BasilRadata10[[#This Row],[1A. Kommune:]]</f>
        <v>0</v>
      </c>
      <c r="D430" s="196">
        <f>[1]!BasilRadata10[[#This Row],[1A. Bydelsnummer:]]</f>
        <v>0</v>
      </c>
      <c r="E430" s="196">
        <f>[1]!BasilRadata10[[#This Row],[1A. Bydelsnavn:]]</f>
        <v>0</v>
      </c>
      <c r="F430" s="196">
        <f>[1]!BasilRadata10[[#This Row],[1A. Fylkesnummer:]]</f>
        <v>0</v>
      </c>
      <c r="G430" s="196">
        <f>[1]!BasilRadata10[[#This Row],[1A. Fylkesnavn:]]</f>
        <v>0</v>
      </c>
      <c r="H430" s="197">
        <f>[1]!BasilRadata10[[#This Row],[1B. Barnehage:]]</f>
        <v>0</v>
      </c>
      <c r="I430" s="197">
        <f>[1]!BasilRadata10[[#This Row],[1B. Organisasjonsnummer:]]</f>
        <v>0</v>
      </c>
      <c r="J430" s="197">
        <f>[1]!BasilRadata10[[#This Row],[1C. Etablert drift(årstall):]]</f>
        <v>0</v>
      </c>
      <c r="K430" s="196">
        <f>[1]!BasilRadata10[[#This Row],[1D. Barnehagetype:]]</f>
        <v>0</v>
      </c>
      <c r="L430" s="197">
        <f>[1]!BasilRadata10[[#This Row],[2A. Barnehagens eier(Private eiere må fylle ut pkt.C):]]</f>
        <v>0</v>
      </c>
      <c r="M430" s="45">
        <f>[1]!BasilRadata10[[#This Row],[8E. Oppgi antall årsverk barnehagen har pensjonsforpliktelser for:]]</f>
        <v>0</v>
      </c>
      <c r="N430" s="11">
        <f>[1]!BasilRadata10[[#This Row],[HEQ
0-2]]</f>
        <v>0</v>
      </c>
      <c r="O430" s="11">
        <f>[1]!BasilRadata10[[#This Row],[HEQ
3-6]]</f>
        <v>0</v>
      </c>
    </row>
    <row r="431" spans="1:15" x14ac:dyDescent="0.25">
      <c r="A431" s="196">
        <f>[1]!BasilRadata10[[#This Row],[År]]</f>
        <v>0</v>
      </c>
      <c r="B431" s="197">
        <f>[1]!BasilRadata10[[#This Row],[1A. Kommunenr:]]</f>
        <v>0</v>
      </c>
      <c r="C431" s="196">
        <f>[1]!BasilRadata10[[#This Row],[1A. Kommune:]]</f>
        <v>0</v>
      </c>
      <c r="D431" s="196">
        <f>[1]!BasilRadata10[[#This Row],[1A. Bydelsnummer:]]</f>
        <v>0</v>
      </c>
      <c r="E431" s="196">
        <f>[1]!BasilRadata10[[#This Row],[1A. Bydelsnavn:]]</f>
        <v>0</v>
      </c>
      <c r="F431" s="196">
        <f>[1]!BasilRadata10[[#This Row],[1A. Fylkesnummer:]]</f>
        <v>0</v>
      </c>
      <c r="G431" s="196">
        <f>[1]!BasilRadata10[[#This Row],[1A. Fylkesnavn:]]</f>
        <v>0</v>
      </c>
      <c r="H431" s="197">
        <f>[1]!BasilRadata10[[#This Row],[1B. Barnehage:]]</f>
        <v>0</v>
      </c>
      <c r="I431" s="197">
        <f>[1]!BasilRadata10[[#This Row],[1B. Organisasjonsnummer:]]</f>
        <v>0</v>
      </c>
      <c r="J431" s="197">
        <f>[1]!BasilRadata10[[#This Row],[1C. Etablert drift(årstall):]]</f>
        <v>0</v>
      </c>
      <c r="K431" s="196">
        <f>[1]!BasilRadata10[[#This Row],[1D. Barnehagetype:]]</f>
        <v>0</v>
      </c>
      <c r="L431" s="197">
        <f>[1]!BasilRadata10[[#This Row],[2A. Barnehagens eier(Private eiere må fylle ut pkt.C):]]</f>
        <v>0</v>
      </c>
      <c r="M431" s="45">
        <f>[1]!BasilRadata10[[#This Row],[8E. Oppgi antall årsverk barnehagen har pensjonsforpliktelser for:]]</f>
        <v>0</v>
      </c>
      <c r="N431" s="11">
        <f>[1]!BasilRadata10[[#This Row],[HEQ
0-2]]</f>
        <v>0</v>
      </c>
      <c r="O431" s="11">
        <f>[1]!BasilRadata10[[#This Row],[HEQ
3-6]]</f>
        <v>0</v>
      </c>
    </row>
    <row r="432" spans="1:15" x14ac:dyDescent="0.25">
      <c r="A432" s="196">
        <f>[1]!BasilRadata10[[#This Row],[År]]</f>
        <v>0</v>
      </c>
      <c r="B432" s="197">
        <f>[1]!BasilRadata10[[#This Row],[1A. Kommunenr:]]</f>
        <v>0</v>
      </c>
      <c r="C432" s="196">
        <f>[1]!BasilRadata10[[#This Row],[1A. Kommune:]]</f>
        <v>0</v>
      </c>
      <c r="D432" s="196">
        <f>[1]!BasilRadata10[[#This Row],[1A. Bydelsnummer:]]</f>
        <v>0</v>
      </c>
      <c r="E432" s="196">
        <f>[1]!BasilRadata10[[#This Row],[1A. Bydelsnavn:]]</f>
        <v>0</v>
      </c>
      <c r="F432" s="196">
        <f>[1]!BasilRadata10[[#This Row],[1A. Fylkesnummer:]]</f>
        <v>0</v>
      </c>
      <c r="G432" s="196">
        <f>[1]!BasilRadata10[[#This Row],[1A. Fylkesnavn:]]</f>
        <v>0</v>
      </c>
      <c r="H432" s="197">
        <f>[1]!BasilRadata10[[#This Row],[1B. Barnehage:]]</f>
        <v>0</v>
      </c>
      <c r="I432" s="197">
        <f>[1]!BasilRadata10[[#This Row],[1B. Organisasjonsnummer:]]</f>
        <v>0</v>
      </c>
      <c r="J432" s="197">
        <f>[1]!BasilRadata10[[#This Row],[1C. Etablert drift(årstall):]]</f>
        <v>0</v>
      </c>
      <c r="K432" s="196">
        <f>[1]!BasilRadata10[[#This Row],[1D. Barnehagetype:]]</f>
        <v>0</v>
      </c>
      <c r="L432" s="197">
        <f>[1]!BasilRadata10[[#This Row],[2A. Barnehagens eier(Private eiere må fylle ut pkt.C):]]</f>
        <v>0</v>
      </c>
      <c r="M432" s="45">
        <f>[1]!BasilRadata10[[#This Row],[8E. Oppgi antall årsverk barnehagen har pensjonsforpliktelser for:]]</f>
        <v>0</v>
      </c>
      <c r="N432" s="11">
        <f>[1]!BasilRadata10[[#This Row],[HEQ
0-2]]</f>
        <v>0</v>
      </c>
      <c r="O432" s="11">
        <f>[1]!BasilRadata10[[#This Row],[HEQ
3-6]]</f>
        <v>0</v>
      </c>
    </row>
    <row r="433" spans="1:15" x14ac:dyDescent="0.25">
      <c r="A433" s="196">
        <f>[1]!BasilRadata10[[#This Row],[År]]</f>
        <v>0</v>
      </c>
      <c r="B433" s="197">
        <f>[1]!BasilRadata10[[#This Row],[1A. Kommunenr:]]</f>
        <v>0</v>
      </c>
      <c r="C433" s="196">
        <f>[1]!BasilRadata10[[#This Row],[1A. Kommune:]]</f>
        <v>0</v>
      </c>
      <c r="D433" s="196">
        <f>[1]!BasilRadata10[[#This Row],[1A. Bydelsnummer:]]</f>
        <v>0</v>
      </c>
      <c r="E433" s="196">
        <f>[1]!BasilRadata10[[#This Row],[1A. Bydelsnavn:]]</f>
        <v>0</v>
      </c>
      <c r="F433" s="196">
        <f>[1]!BasilRadata10[[#This Row],[1A. Fylkesnummer:]]</f>
        <v>0</v>
      </c>
      <c r="G433" s="196">
        <f>[1]!BasilRadata10[[#This Row],[1A. Fylkesnavn:]]</f>
        <v>0</v>
      </c>
      <c r="H433" s="197">
        <f>[1]!BasilRadata10[[#This Row],[1B. Barnehage:]]</f>
        <v>0</v>
      </c>
      <c r="I433" s="197">
        <f>[1]!BasilRadata10[[#This Row],[1B. Organisasjonsnummer:]]</f>
        <v>0</v>
      </c>
      <c r="J433" s="197">
        <f>[1]!BasilRadata10[[#This Row],[1C. Etablert drift(årstall):]]</f>
        <v>0</v>
      </c>
      <c r="K433" s="196">
        <f>[1]!BasilRadata10[[#This Row],[1D. Barnehagetype:]]</f>
        <v>0</v>
      </c>
      <c r="L433" s="197">
        <f>[1]!BasilRadata10[[#This Row],[2A. Barnehagens eier(Private eiere må fylle ut pkt.C):]]</f>
        <v>0</v>
      </c>
      <c r="M433" s="45">
        <f>[1]!BasilRadata10[[#This Row],[8E. Oppgi antall årsverk barnehagen har pensjonsforpliktelser for:]]</f>
        <v>0</v>
      </c>
      <c r="N433" s="11">
        <f>[1]!BasilRadata10[[#This Row],[HEQ
0-2]]</f>
        <v>0</v>
      </c>
      <c r="O433" s="11">
        <f>[1]!BasilRadata10[[#This Row],[HEQ
3-6]]</f>
        <v>0</v>
      </c>
    </row>
    <row r="434" spans="1:15" x14ac:dyDescent="0.25">
      <c r="A434" s="196">
        <f>[1]!BasilRadata10[[#This Row],[År]]</f>
        <v>0</v>
      </c>
      <c r="B434" s="197">
        <f>[1]!BasilRadata10[[#This Row],[1A. Kommunenr:]]</f>
        <v>0</v>
      </c>
      <c r="C434" s="196">
        <f>[1]!BasilRadata10[[#This Row],[1A. Kommune:]]</f>
        <v>0</v>
      </c>
      <c r="D434" s="196">
        <f>[1]!BasilRadata10[[#This Row],[1A. Bydelsnummer:]]</f>
        <v>0</v>
      </c>
      <c r="E434" s="196">
        <f>[1]!BasilRadata10[[#This Row],[1A. Bydelsnavn:]]</f>
        <v>0</v>
      </c>
      <c r="F434" s="196">
        <f>[1]!BasilRadata10[[#This Row],[1A. Fylkesnummer:]]</f>
        <v>0</v>
      </c>
      <c r="G434" s="196">
        <f>[1]!BasilRadata10[[#This Row],[1A. Fylkesnavn:]]</f>
        <v>0</v>
      </c>
      <c r="H434" s="197">
        <f>[1]!BasilRadata10[[#This Row],[1B. Barnehage:]]</f>
        <v>0</v>
      </c>
      <c r="I434" s="197">
        <f>[1]!BasilRadata10[[#This Row],[1B. Organisasjonsnummer:]]</f>
        <v>0</v>
      </c>
      <c r="J434" s="197">
        <f>[1]!BasilRadata10[[#This Row],[1C. Etablert drift(årstall):]]</f>
        <v>0</v>
      </c>
      <c r="K434" s="196">
        <f>[1]!BasilRadata10[[#This Row],[1D. Barnehagetype:]]</f>
        <v>0</v>
      </c>
      <c r="L434" s="197">
        <f>[1]!BasilRadata10[[#This Row],[2A. Barnehagens eier(Private eiere må fylle ut pkt.C):]]</f>
        <v>0</v>
      </c>
      <c r="M434" s="45">
        <f>[1]!BasilRadata10[[#This Row],[8E. Oppgi antall årsverk barnehagen har pensjonsforpliktelser for:]]</f>
        <v>0</v>
      </c>
      <c r="N434" s="11">
        <f>[1]!BasilRadata10[[#This Row],[HEQ
0-2]]</f>
        <v>0</v>
      </c>
      <c r="O434" s="11">
        <f>[1]!BasilRadata10[[#This Row],[HEQ
3-6]]</f>
        <v>0</v>
      </c>
    </row>
    <row r="435" spans="1:15" x14ac:dyDescent="0.25">
      <c r="A435" s="196">
        <f>[1]!BasilRadata10[[#This Row],[År]]</f>
        <v>0</v>
      </c>
      <c r="B435" s="197">
        <f>[1]!BasilRadata10[[#This Row],[1A. Kommunenr:]]</f>
        <v>0</v>
      </c>
      <c r="C435" s="196">
        <f>[1]!BasilRadata10[[#This Row],[1A. Kommune:]]</f>
        <v>0</v>
      </c>
      <c r="D435" s="196">
        <f>[1]!BasilRadata10[[#This Row],[1A. Bydelsnummer:]]</f>
        <v>0</v>
      </c>
      <c r="E435" s="196">
        <f>[1]!BasilRadata10[[#This Row],[1A. Bydelsnavn:]]</f>
        <v>0</v>
      </c>
      <c r="F435" s="196">
        <f>[1]!BasilRadata10[[#This Row],[1A. Fylkesnummer:]]</f>
        <v>0</v>
      </c>
      <c r="G435" s="196">
        <f>[1]!BasilRadata10[[#This Row],[1A. Fylkesnavn:]]</f>
        <v>0</v>
      </c>
      <c r="H435" s="197">
        <f>[1]!BasilRadata10[[#This Row],[1B. Barnehage:]]</f>
        <v>0</v>
      </c>
      <c r="I435" s="197">
        <f>[1]!BasilRadata10[[#This Row],[1B. Organisasjonsnummer:]]</f>
        <v>0</v>
      </c>
      <c r="J435" s="197">
        <f>[1]!BasilRadata10[[#This Row],[1C. Etablert drift(årstall):]]</f>
        <v>0</v>
      </c>
      <c r="K435" s="196">
        <f>[1]!BasilRadata10[[#This Row],[1D. Barnehagetype:]]</f>
        <v>0</v>
      </c>
      <c r="L435" s="197">
        <f>[1]!BasilRadata10[[#This Row],[2A. Barnehagens eier(Private eiere må fylle ut pkt.C):]]</f>
        <v>0</v>
      </c>
      <c r="M435" s="45">
        <f>[1]!BasilRadata10[[#This Row],[8E. Oppgi antall årsverk barnehagen har pensjonsforpliktelser for:]]</f>
        <v>0</v>
      </c>
      <c r="N435" s="11">
        <f>[1]!BasilRadata10[[#This Row],[HEQ
0-2]]</f>
        <v>0</v>
      </c>
      <c r="O435" s="11">
        <f>[1]!BasilRadata10[[#This Row],[HEQ
3-6]]</f>
        <v>0</v>
      </c>
    </row>
    <row r="436" spans="1:15" x14ac:dyDescent="0.25">
      <c r="A436" s="196">
        <f>[1]!BasilRadata10[[#This Row],[År]]</f>
        <v>0</v>
      </c>
      <c r="B436" s="197">
        <f>[1]!BasilRadata10[[#This Row],[1A. Kommunenr:]]</f>
        <v>0</v>
      </c>
      <c r="C436" s="196">
        <f>[1]!BasilRadata10[[#This Row],[1A. Kommune:]]</f>
        <v>0</v>
      </c>
      <c r="D436" s="196">
        <f>[1]!BasilRadata10[[#This Row],[1A. Bydelsnummer:]]</f>
        <v>0</v>
      </c>
      <c r="E436" s="196">
        <f>[1]!BasilRadata10[[#This Row],[1A. Bydelsnavn:]]</f>
        <v>0</v>
      </c>
      <c r="F436" s="196">
        <f>[1]!BasilRadata10[[#This Row],[1A. Fylkesnummer:]]</f>
        <v>0</v>
      </c>
      <c r="G436" s="196">
        <f>[1]!BasilRadata10[[#This Row],[1A. Fylkesnavn:]]</f>
        <v>0</v>
      </c>
      <c r="H436" s="197">
        <f>[1]!BasilRadata10[[#This Row],[1B. Barnehage:]]</f>
        <v>0</v>
      </c>
      <c r="I436" s="197">
        <f>[1]!BasilRadata10[[#This Row],[1B. Organisasjonsnummer:]]</f>
        <v>0</v>
      </c>
      <c r="J436" s="197">
        <f>[1]!BasilRadata10[[#This Row],[1C. Etablert drift(årstall):]]</f>
        <v>0</v>
      </c>
      <c r="K436" s="196">
        <f>[1]!BasilRadata10[[#This Row],[1D. Barnehagetype:]]</f>
        <v>0</v>
      </c>
      <c r="L436" s="197">
        <f>[1]!BasilRadata10[[#This Row],[2A. Barnehagens eier(Private eiere må fylle ut pkt.C):]]</f>
        <v>0</v>
      </c>
      <c r="M436" s="45">
        <f>[1]!BasilRadata10[[#This Row],[8E. Oppgi antall årsverk barnehagen har pensjonsforpliktelser for:]]</f>
        <v>0</v>
      </c>
      <c r="N436" s="11">
        <f>[1]!BasilRadata10[[#This Row],[HEQ
0-2]]</f>
        <v>0</v>
      </c>
      <c r="O436" s="11">
        <f>[1]!BasilRadata10[[#This Row],[HEQ
3-6]]</f>
        <v>0</v>
      </c>
    </row>
    <row r="437" spans="1:15" x14ac:dyDescent="0.25">
      <c r="A437" s="196">
        <f>[1]!BasilRadata10[[#This Row],[År]]</f>
        <v>0</v>
      </c>
      <c r="B437" s="197">
        <f>[1]!BasilRadata10[[#This Row],[1A. Kommunenr:]]</f>
        <v>0</v>
      </c>
      <c r="C437" s="196">
        <f>[1]!BasilRadata10[[#This Row],[1A. Kommune:]]</f>
        <v>0</v>
      </c>
      <c r="D437" s="196">
        <f>[1]!BasilRadata10[[#This Row],[1A. Bydelsnummer:]]</f>
        <v>0</v>
      </c>
      <c r="E437" s="196">
        <f>[1]!BasilRadata10[[#This Row],[1A. Bydelsnavn:]]</f>
        <v>0</v>
      </c>
      <c r="F437" s="196">
        <f>[1]!BasilRadata10[[#This Row],[1A. Fylkesnummer:]]</f>
        <v>0</v>
      </c>
      <c r="G437" s="196">
        <f>[1]!BasilRadata10[[#This Row],[1A. Fylkesnavn:]]</f>
        <v>0</v>
      </c>
      <c r="H437" s="197">
        <f>[1]!BasilRadata10[[#This Row],[1B. Barnehage:]]</f>
        <v>0</v>
      </c>
      <c r="I437" s="197">
        <f>[1]!BasilRadata10[[#This Row],[1B. Organisasjonsnummer:]]</f>
        <v>0</v>
      </c>
      <c r="J437" s="197">
        <f>[1]!BasilRadata10[[#This Row],[1C. Etablert drift(årstall):]]</f>
        <v>0</v>
      </c>
      <c r="K437" s="196">
        <f>[1]!BasilRadata10[[#This Row],[1D. Barnehagetype:]]</f>
        <v>0</v>
      </c>
      <c r="L437" s="197">
        <f>[1]!BasilRadata10[[#This Row],[2A. Barnehagens eier(Private eiere må fylle ut pkt.C):]]</f>
        <v>0</v>
      </c>
      <c r="M437" s="45">
        <f>[1]!BasilRadata10[[#This Row],[8E. Oppgi antall årsverk barnehagen har pensjonsforpliktelser for:]]</f>
        <v>0</v>
      </c>
      <c r="N437" s="11">
        <f>[1]!BasilRadata10[[#This Row],[HEQ
0-2]]</f>
        <v>0</v>
      </c>
      <c r="O437" s="11">
        <f>[1]!BasilRadata10[[#This Row],[HEQ
3-6]]</f>
        <v>0</v>
      </c>
    </row>
    <row r="438" spans="1:15" x14ac:dyDescent="0.25">
      <c r="A438" s="196">
        <f>[1]!BasilRadata10[[#This Row],[År]]</f>
        <v>0</v>
      </c>
      <c r="B438" s="197">
        <f>[1]!BasilRadata10[[#This Row],[1A. Kommunenr:]]</f>
        <v>0</v>
      </c>
      <c r="C438" s="196">
        <f>[1]!BasilRadata10[[#This Row],[1A. Kommune:]]</f>
        <v>0</v>
      </c>
      <c r="D438" s="196">
        <f>[1]!BasilRadata10[[#This Row],[1A. Bydelsnummer:]]</f>
        <v>0</v>
      </c>
      <c r="E438" s="196">
        <f>[1]!BasilRadata10[[#This Row],[1A. Bydelsnavn:]]</f>
        <v>0</v>
      </c>
      <c r="F438" s="196">
        <f>[1]!BasilRadata10[[#This Row],[1A. Fylkesnummer:]]</f>
        <v>0</v>
      </c>
      <c r="G438" s="196">
        <f>[1]!BasilRadata10[[#This Row],[1A. Fylkesnavn:]]</f>
        <v>0</v>
      </c>
      <c r="H438" s="197">
        <f>[1]!BasilRadata10[[#This Row],[1B. Barnehage:]]</f>
        <v>0</v>
      </c>
      <c r="I438" s="197">
        <f>[1]!BasilRadata10[[#This Row],[1B. Organisasjonsnummer:]]</f>
        <v>0</v>
      </c>
      <c r="J438" s="197">
        <f>[1]!BasilRadata10[[#This Row],[1C. Etablert drift(årstall):]]</f>
        <v>0</v>
      </c>
      <c r="K438" s="196">
        <f>[1]!BasilRadata10[[#This Row],[1D. Barnehagetype:]]</f>
        <v>0</v>
      </c>
      <c r="L438" s="197">
        <f>[1]!BasilRadata10[[#This Row],[2A. Barnehagens eier(Private eiere må fylle ut pkt.C):]]</f>
        <v>0</v>
      </c>
      <c r="M438" s="45">
        <f>[1]!BasilRadata10[[#This Row],[8E. Oppgi antall årsverk barnehagen har pensjonsforpliktelser for:]]</f>
        <v>0</v>
      </c>
      <c r="N438" s="11">
        <f>[1]!BasilRadata10[[#This Row],[HEQ
0-2]]</f>
        <v>0</v>
      </c>
      <c r="O438" s="11">
        <f>[1]!BasilRadata10[[#This Row],[HEQ
3-6]]</f>
        <v>0</v>
      </c>
    </row>
    <row r="439" spans="1:15" x14ac:dyDescent="0.25">
      <c r="A439" s="196">
        <f>[1]!BasilRadata10[[#This Row],[År]]</f>
        <v>0</v>
      </c>
      <c r="B439" s="197">
        <f>[1]!BasilRadata10[[#This Row],[1A. Kommunenr:]]</f>
        <v>0</v>
      </c>
      <c r="C439" s="196">
        <f>[1]!BasilRadata10[[#This Row],[1A. Kommune:]]</f>
        <v>0</v>
      </c>
      <c r="D439" s="196">
        <f>[1]!BasilRadata10[[#This Row],[1A. Bydelsnummer:]]</f>
        <v>0</v>
      </c>
      <c r="E439" s="196">
        <f>[1]!BasilRadata10[[#This Row],[1A. Bydelsnavn:]]</f>
        <v>0</v>
      </c>
      <c r="F439" s="196">
        <f>[1]!BasilRadata10[[#This Row],[1A. Fylkesnummer:]]</f>
        <v>0</v>
      </c>
      <c r="G439" s="196">
        <f>[1]!BasilRadata10[[#This Row],[1A. Fylkesnavn:]]</f>
        <v>0</v>
      </c>
      <c r="H439" s="197">
        <f>[1]!BasilRadata10[[#This Row],[1B. Barnehage:]]</f>
        <v>0</v>
      </c>
      <c r="I439" s="197">
        <f>[1]!BasilRadata10[[#This Row],[1B. Organisasjonsnummer:]]</f>
        <v>0</v>
      </c>
      <c r="J439" s="197">
        <f>[1]!BasilRadata10[[#This Row],[1C. Etablert drift(årstall):]]</f>
        <v>0</v>
      </c>
      <c r="K439" s="196">
        <f>[1]!BasilRadata10[[#This Row],[1D. Barnehagetype:]]</f>
        <v>0</v>
      </c>
      <c r="L439" s="197">
        <f>[1]!BasilRadata10[[#This Row],[2A. Barnehagens eier(Private eiere må fylle ut pkt.C):]]</f>
        <v>0</v>
      </c>
      <c r="M439" s="45">
        <f>[1]!BasilRadata10[[#This Row],[8E. Oppgi antall årsverk barnehagen har pensjonsforpliktelser for:]]</f>
        <v>0</v>
      </c>
      <c r="N439" s="11">
        <f>[1]!BasilRadata10[[#This Row],[HEQ
0-2]]</f>
        <v>0</v>
      </c>
      <c r="O439" s="11">
        <f>[1]!BasilRadata10[[#This Row],[HEQ
3-6]]</f>
        <v>0</v>
      </c>
    </row>
    <row r="440" spans="1:15" x14ac:dyDescent="0.25">
      <c r="A440" s="196">
        <f>[1]!BasilRadata10[[#This Row],[År]]</f>
        <v>0</v>
      </c>
      <c r="B440" s="197">
        <f>[1]!BasilRadata10[[#This Row],[1A. Kommunenr:]]</f>
        <v>0</v>
      </c>
      <c r="C440" s="196">
        <f>[1]!BasilRadata10[[#This Row],[1A. Kommune:]]</f>
        <v>0</v>
      </c>
      <c r="D440" s="196">
        <f>[1]!BasilRadata10[[#This Row],[1A. Bydelsnummer:]]</f>
        <v>0</v>
      </c>
      <c r="E440" s="196">
        <f>[1]!BasilRadata10[[#This Row],[1A. Bydelsnavn:]]</f>
        <v>0</v>
      </c>
      <c r="F440" s="196">
        <f>[1]!BasilRadata10[[#This Row],[1A. Fylkesnummer:]]</f>
        <v>0</v>
      </c>
      <c r="G440" s="196">
        <f>[1]!BasilRadata10[[#This Row],[1A. Fylkesnavn:]]</f>
        <v>0</v>
      </c>
      <c r="H440" s="197">
        <f>[1]!BasilRadata10[[#This Row],[1B. Barnehage:]]</f>
        <v>0</v>
      </c>
      <c r="I440" s="197">
        <f>[1]!BasilRadata10[[#This Row],[1B. Organisasjonsnummer:]]</f>
        <v>0</v>
      </c>
      <c r="J440" s="197">
        <f>[1]!BasilRadata10[[#This Row],[1C. Etablert drift(årstall):]]</f>
        <v>0</v>
      </c>
      <c r="K440" s="196">
        <f>[1]!BasilRadata10[[#This Row],[1D. Barnehagetype:]]</f>
        <v>0</v>
      </c>
      <c r="L440" s="197">
        <f>[1]!BasilRadata10[[#This Row],[2A. Barnehagens eier(Private eiere må fylle ut pkt.C):]]</f>
        <v>0</v>
      </c>
      <c r="M440" s="45">
        <f>[1]!BasilRadata10[[#This Row],[8E. Oppgi antall årsverk barnehagen har pensjonsforpliktelser for:]]</f>
        <v>0</v>
      </c>
      <c r="N440" s="11">
        <f>[1]!BasilRadata10[[#This Row],[HEQ
0-2]]</f>
        <v>0</v>
      </c>
      <c r="O440" s="11">
        <f>[1]!BasilRadata10[[#This Row],[HEQ
3-6]]</f>
        <v>0</v>
      </c>
    </row>
    <row r="441" spans="1:15" x14ac:dyDescent="0.25">
      <c r="A441" s="196">
        <f>[1]!BasilRadata10[[#This Row],[År]]</f>
        <v>0</v>
      </c>
      <c r="B441" s="197">
        <f>[1]!BasilRadata10[[#This Row],[1A. Kommunenr:]]</f>
        <v>0</v>
      </c>
      <c r="C441" s="196">
        <f>[1]!BasilRadata10[[#This Row],[1A. Kommune:]]</f>
        <v>0</v>
      </c>
      <c r="D441" s="196">
        <f>[1]!BasilRadata10[[#This Row],[1A. Bydelsnummer:]]</f>
        <v>0</v>
      </c>
      <c r="E441" s="196">
        <f>[1]!BasilRadata10[[#This Row],[1A. Bydelsnavn:]]</f>
        <v>0</v>
      </c>
      <c r="F441" s="196">
        <f>[1]!BasilRadata10[[#This Row],[1A. Fylkesnummer:]]</f>
        <v>0</v>
      </c>
      <c r="G441" s="196">
        <f>[1]!BasilRadata10[[#This Row],[1A. Fylkesnavn:]]</f>
        <v>0</v>
      </c>
      <c r="H441" s="197">
        <f>[1]!BasilRadata10[[#This Row],[1B. Barnehage:]]</f>
        <v>0</v>
      </c>
      <c r="I441" s="197">
        <f>[1]!BasilRadata10[[#This Row],[1B. Organisasjonsnummer:]]</f>
        <v>0</v>
      </c>
      <c r="J441" s="197">
        <f>[1]!BasilRadata10[[#This Row],[1C. Etablert drift(årstall):]]</f>
        <v>0</v>
      </c>
      <c r="K441" s="196">
        <f>[1]!BasilRadata10[[#This Row],[1D. Barnehagetype:]]</f>
        <v>0</v>
      </c>
      <c r="L441" s="197">
        <f>[1]!BasilRadata10[[#This Row],[2A. Barnehagens eier(Private eiere må fylle ut pkt.C):]]</f>
        <v>0</v>
      </c>
      <c r="M441" s="45">
        <f>[1]!BasilRadata10[[#This Row],[8E. Oppgi antall årsverk barnehagen har pensjonsforpliktelser for:]]</f>
        <v>0</v>
      </c>
      <c r="N441" s="11">
        <f>[1]!BasilRadata10[[#This Row],[HEQ
0-2]]</f>
        <v>0</v>
      </c>
      <c r="O441" s="11">
        <f>[1]!BasilRadata10[[#This Row],[HEQ
3-6]]</f>
        <v>0</v>
      </c>
    </row>
    <row r="442" spans="1:15" x14ac:dyDescent="0.25">
      <c r="A442" s="196">
        <f>[1]!BasilRadata10[[#This Row],[År]]</f>
        <v>0</v>
      </c>
      <c r="B442" s="197">
        <f>[1]!BasilRadata10[[#This Row],[1A. Kommunenr:]]</f>
        <v>0</v>
      </c>
      <c r="C442" s="196">
        <f>[1]!BasilRadata10[[#This Row],[1A. Kommune:]]</f>
        <v>0</v>
      </c>
      <c r="D442" s="196">
        <f>[1]!BasilRadata10[[#This Row],[1A. Bydelsnummer:]]</f>
        <v>0</v>
      </c>
      <c r="E442" s="196">
        <f>[1]!BasilRadata10[[#This Row],[1A. Bydelsnavn:]]</f>
        <v>0</v>
      </c>
      <c r="F442" s="196">
        <f>[1]!BasilRadata10[[#This Row],[1A. Fylkesnummer:]]</f>
        <v>0</v>
      </c>
      <c r="G442" s="196">
        <f>[1]!BasilRadata10[[#This Row],[1A. Fylkesnavn:]]</f>
        <v>0</v>
      </c>
      <c r="H442" s="197">
        <f>[1]!BasilRadata10[[#This Row],[1B. Barnehage:]]</f>
        <v>0</v>
      </c>
      <c r="I442" s="197">
        <f>[1]!BasilRadata10[[#This Row],[1B. Organisasjonsnummer:]]</f>
        <v>0</v>
      </c>
      <c r="J442" s="197">
        <f>[1]!BasilRadata10[[#This Row],[1C. Etablert drift(årstall):]]</f>
        <v>0</v>
      </c>
      <c r="K442" s="196">
        <f>[1]!BasilRadata10[[#This Row],[1D. Barnehagetype:]]</f>
        <v>0</v>
      </c>
      <c r="L442" s="197">
        <f>[1]!BasilRadata10[[#This Row],[2A. Barnehagens eier(Private eiere må fylle ut pkt.C):]]</f>
        <v>0</v>
      </c>
      <c r="M442" s="45">
        <f>[1]!BasilRadata10[[#This Row],[8E. Oppgi antall årsverk barnehagen har pensjonsforpliktelser for:]]</f>
        <v>0</v>
      </c>
      <c r="N442" s="11">
        <f>[1]!BasilRadata10[[#This Row],[HEQ
0-2]]</f>
        <v>0</v>
      </c>
      <c r="O442" s="11">
        <f>[1]!BasilRadata10[[#This Row],[HEQ
3-6]]</f>
        <v>0</v>
      </c>
    </row>
    <row r="443" spans="1:15" x14ac:dyDescent="0.25">
      <c r="A443" s="196">
        <f>[1]!BasilRadata10[[#This Row],[År]]</f>
        <v>0</v>
      </c>
      <c r="B443" s="197">
        <f>[1]!BasilRadata10[[#This Row],[1A. Kommunenr:]]</f>
        <v>0</v>
      </c>
      <c r="C443" s="196">
        <f>[1]!BasilRadata10[[#This Row],[1A. Kommune:]]</f>
        <v>0</v>
      </c>
      <c r="D443" s="196">
        <f>[1]!BasilRadata10[[#This Row],[1A. Bydelsnummer:]]</f>
        <v>0</v>
      </c>
      <c r="E443" s="196">
        <f>[1]!BasilRadata10[[#This Row],[1A. Bydelsnavn:]]</f>
        <v>0</v>
      </c>
      <c r="F443" s="196">
        <f>[1]!BasilRadata10[[#This Row],[1A. Fylkesnummer:]]</f>
        <v>0</v>
      </c>
      <c r="G443" s="196">
        <f>[1]!BasilRadata10[[#This Row],[1A. Fylkesnavn:]]</f>
        <v>0</v>
      </c>
      <c r="H443" s="197">
        <f>[1]!BasilRadata10[[#This Row],[1B. Barnehage:]]</f>
        <v>0</v>
      </c>
      <c r="I443" s="197">
        <f>[1]!BasilRadata10[[#This Row],[1B. Organisasjonsnummer:]]</f>
        <v>0</v>
      </c>
      <c r="J443" s="197">
        <f>[1]!BasilRadata10[[#This Row],[1C. Etablert drift(årstall):]]</f>
        <v>0</v>
      </c>
      <c r="K443" s="196">
        <f>[1]!BasilRadata10[[#This Row],[1D. Barnehagetype:]]</f>
        <v>0</v>
      </c>
      <c r="L443" s="197">
        <f>[1]!BasilRadata10[[#This Row],[2A. Barnehagens eier(Private eiere må fylle ut pkt.C):]]</f>
        <v>0</v>
      </c>
      <c r="M443" s="45">
        <f>[1]!BasilRadata10[[#This Row],[8E. Oppgi antall årsverk barnehagen har pensjonsforpliktelser for:]]</f>
        <v>0</v>
      </c>
      <c r="N443" s="11">
        <f>[1]!BasilRadata10[[#This Row],[HEQ
0-2]]</f>
        <v>0</v>
      </c>
      <c r="O443" s="11">
        <f>[1]!BasilRadata10[[#This Row],[HEQ
3-6]]</f>
        <v>0</v>
      </c>
    </row>
    <row r="444" spans="1:15" x14ac:dyDescent="0.25">
      <c r="A444" s="196">
        <f>[1]!BasilRadata10[[#This Row],[År]]</f>
        <v>0</v>
      </c>
      <c r="B444" s="197">
        <f>[1]!BasilRadata10[[#This Row],[1A. Kommunenr:]]</f>
        <v>0</v>
      </c>
      <c r="C444" s="196">
        <f>[1]!BasilRadata10[[#This Row],[1A. Kommune:]]</f>
        <v>0</v>
      </c>
      <c r="D444" s="196">
        <f>[1]!BasilRadata10[[#This Row],[1A. Bydelsnummer:]]</f>
        <v>0</v>
      </c>
      <c r="E444" s="196">
        <f>[1]!BasilRadata10[[#This Row],[1A. Bydelsnavn:]]</f>
        <v>0</v>
      </c>
      <c r="F444" s="196">
        <f>[1]!BasilRadata10[[#This Row],[1A. Fylkesnummer:]]</f>
        <v>0</v>
      </c>
      <c r="G444" s="196">
        <f>[1]!BasilRadata10[[#This Row],[1A. Fylkesnavn:]]</f>
        <v>0</v>
      </c>
      <c r="H444" s="197">
        <f>[1]!BasilRadata10[[#This Row],[1B. Barnehage:]]</f>
        <v>0</v>
      </c>
      <c r="I444" s="197">
        <f>[1]!BasilRadata10[[#This Row],[1B. Organisasjonsnummer:]]</f>
        <v>0</v>
      </c>
      <c r="J444" s="197">
        <f>[1]!BasilRadata10[[#This Row],[1C. Etablert drift(årstall):]]</f>
        <v>0</v>
      </c>
      <c r="K444" s="196">
        <f>[1]!BasilRadata10[[#This Row],[1D. Barnehagetype:]]</f>
        <v>0</v>
      </c>
      <c r="L444" s="197">
        <f>[1]!BasilRadata10[[#This Row],[2A. Barnehagens eier(Private eiere må fylle ut pkt.C):]]</f>
        <v>0</v>
      </c>
      <c r="M444" s="45">
        <f>[1]!BasilRadata10[[#This Row],[8E. Oppgi antall årsverk barnehagen har pensjonsforpliktelser for:]]</f>
        <v>0</v>
      </c>
      <c r="N444" s="11">
        <f>[1]!BasilRadata10[[#This Row],[HEQ
0-2]]</f>
        <v>0</v>
      </c>
      <c r="O444" s="11">
        <f>[1]!BasilRadata10[[#This Row],[HEQ
3-6]]</f>
        <v>0</v>
      </c>
    </row>
    <row r="445" spans="1:15" x14ac:dyDescent="0.25">
      <c r="A445" s="196">
        <f>[1]!BasilRadata10[[#This Row],[År]]</f>
        <v>0</v>
      </c>
      <c r="B445" s="197">
        <f>[1]!BasilRadata10[[#This Row],[1A. Kommunenr:]]</f>
        <v>0</v>
      </c>
      <c r="C445" s="196">
        <f>[1]!BasilRadata10[[#This Row],[1A. Kommune:]]</f>
        <v>0</v>
      </c>
      <c r="D445" s="196">
        <f>[1]!BasilRadata10[[#This Row],[1A. Bydelsnummer:]]</f>
        <v>0</v>
      </c>
      <c r="E445" s="196">
        <f>[1]!BasilRadata10[[#This Row],[1A. Bydelsnavn:]]</f>
        <v>0</v>
      </c>
      <c r="F445" s="196">
        <f>[1]!BasilRadata10[[#This Row],[1A. Fylkesnummer:]]</f>
        <v>0</v>
      </c>
      <c r="G445" s="196">
        <f>[1]!BasilRadata10[[#This Row],[1A. Fylkesnavn:]]</f>
        <v>0</v>
      </c>
      <c r="H445" s="197">
        <f>[1]!BasilRadata10[[#This Row],[1B. Barnehage:]]</f>
        <v>0</v>
      </c>
      <c r="I445" s="197">
        <f>[1]!BasilRadata10[[#This Row],[1B. Organisasjonsnummer:]]</f>
        <v>0</v>
      </c>
      <c r="J445" s="197">
        <f>[1]!BasilRadata10[[#This Row],[1C. Etablert drift(årstall):]]</f>
        <v>0</v>
      </c>
      <c r="K445" s="196">
        <f>[1]!BasilRadata10[[#This Row],[1D. Barnehagetype:]]</f>
        <v>0</v>
      </c>
      <c r="L445" s="197">
        <f>[1]!BasilRadata10[[#This Row],[2A. Barnehagens eier(Private eiere må fylle ut pkt.C):]]</f>
        <v>0</v>
      </c>
      <c r="M445" s="45">
        <f>[1]!BasilRadata10[[#This Row],[8E. Oppgi antall årsverk barnehagen har pensjonsforpliktelser for:]]</f>
        <v>0</v>
      </c>
      <c r="N445" s="11">
        <f>[1]!BasilRadata10[[#This Row],[HEQ
0-2]]</f>
        <v>0</v>
      </c>
      <c r="O445" s="11">
        <f>[1]!BasilRadata10[[#This Row],[HEQ
3-6]]</f>
        <v>0</v>
      </c>
    </row>
    <row r="446" spans="1:15" x14ac:dyDescent="0.25">
      <c r="A446" s="196">
        <f>[1]!BasilRadata10[[#This Row],[År]]</f>
        <v>0</v>
      </c>
      <c r="B446" s="197">
        <f>[1]!BasilRadata10[[#This Row],[1A. Kommunenr:]]</f>
        <v>0</v>
      </c>
      <c r="C446" s="196">
        <f>[1]!BasilRadata10[[#This Row],[1A. Kommune:]]</f>
        <v>0</v>
      </c>
      <c r="D446" s="196">
        <f>[1]!BasilRadata10[[#This Row],[1A. Bydelsnummer:]]</f>
        <v>0</v>
      </c>
      <c r="E446" s="196">
        <f>[1]!BasilRadata10[[#This Row],[1A. Bydelsnavn:]]</f>
        <v>0</v>
      </c>
      <c r="F446" s="196">
        <f>[1]!BasilRadata10[[#This Row],[1A. Fylkesnummer:]]</f>
        <v>0</v>
      </c>
      <c r="G446" s="196">
        <f>[1]!BasilRadata10[[#This Row],[1A. Fylkesnavn:]]</f>
        <v>0</v>
      </c>
      <c r="H446" s="197">
        <f>[1]!BasilRadata10[[#This Row],[1B. Barnehage:]]</f>
        <v>0</v>
      </c>
      <c r="I446" s="197">
        <f>[1]!BasilRadata10[[#This Row],[1B. Organisasjonsnummer:]]</f>
        <v>0</v>
      </c>
      <c r="J446" s="197">
        <f>[1]!BasilRadata10[[#This Row],[1C. Etablert drift(årstall):]]</f>
        <v>0</v>
      </c>
      <c r="K446" s="196">
        <f>[1]!BasilRadata10[[#This Row],[1D. Barnehagetype:]]</f>
        <v>0</v>
      </c>
      <c r="L446" s="197">
        <f>[1]!BasilRadata10[[#This Row],[2A. Barnehagens eier(Private eiere må fylle ut pkt.C):]]</f>
        <v>0</v>
      </c>
      <c r="M446" s="45">
        <f>[1]!BasilRadata10[[#This Row],[8E. Oppgi antall årsverk barnehagen har pensjonsforpliktelser for:]]</f>
        <v>0</v>
      </c>
      <c r="N446" s="11">
        <f>[1]!BasilRadata10[[#This Row],[HEQ
0-2]]</f>
        <v>0</v>
      </c>
      <c r="O446" s="11">
        <f>[1]!BasilRadata10[[#This Row],[HEQ
3-6]]</f>
        <v>0</v>
      </c>
    </row>
    <row r="447" spans="1:15" x14ac:dyDescent="0.25">
      <c r="A447" s="196">
        <f>[1]!BasilRadata10[[#This Row],[År]]</f>
        <v>0</v>
      </c>
      <c r="B447" s="197">
        <f>[1]!BasilRadata10[[#This Row],[1A. Kommunenr:]]</f>
        <v>0</v>
      </c>
      <c r="C447" s="196">
        <f>[1]!BasilRadata10[[#This Row],[1A. Kommune:]]</f>
        <v>0</v>
      </c>
      <c r="D447" s="196">
        <f>[1]!BasilRadata10[[#This Row],[1A. Bydelsnummer:]]</f>
        <v>0</v>
      </c>
      <c r="E447" s="196">
        <f>[1]!BasilRadata10[[#This Row],[1A. Bydelsnavn:]]</f>
        <v>0</v>
      </c>
      <c r="F447" s="196">
        <f>[1]!BasilRadata10[[#This Row],[1A. Fylkesnummer:]]</f>
        <v>0</v>
      </c>
      <c r="G447" s="196">
        <f>[1]!BasilRadata10[[#This Row],[1A. Fylkesnavn:]]</f>
        <v>0</v>
      </c>
      <c r="H447" s="197">
        <f>[1]!BasilRadata10[[#This Row],[1B. Barnehage:]]</f>
        <v>0</v>
      </c>
      <c r="I447" s="197">
        <f>[1]!BasilRadata10[[#This Row],[1B. Organisasjonsnummer:]]</f>
        <v>0</v>
      </c>
      <c r="J447" s="197">
        <f>[1]!BasilRadata10[[#This Row],[1C. Etablert drift(årstall):]]</f>
        <v>0</v>
      </c>
      <c r="K447" s="196">
        <f>[1]!BasilRadata10[[#This Row],[1D. Barnehagetype:]]</f>
        <v>0</v>
      </c>
      <c r="L447" s="197">
        <f>[1]!BasilRadata10[[#This Row],[2A. Barnehagens eier(Private eiere må fylle ut pkt.C):]]</f>
        <v>0</v>
      </c>
      <c r="M447" s="45">
        <f>[1]!BasilRadata10[[#This Row],[8E. Oppgi antall årsverk barnehagen har pensjonsforpliktelser for:]]</f>
        <v>0</v>
      </c>
      <c r="N447" s="11">
        <f>[1]!BasilRadata10[[#This Row],[HEQ
0-2]]</f>
        <v>0</v>
      </c>
      <c r="O447" s="11">
        <f>[1]!BasilRadata10[[#This Row],[HEQ
3-6]]</f>
        <v>0</v>
      </c>
    </row>
    <row r="448" spans="1:15" x14ac:dyDescent="0.25">
      <c r="A448" s="196">
        <f>[1]!BasilRadata10[[#This Row],[År]]</f>
        <v>0</v>
      </c>
      <c r="B448" s="197">
        <f>[1]!BasilRadata10[[#This Row],[1A. Kommunenr:]]</f>
        <v>0</v>
      </c>
      <c r="C448" s="196">
        <f>[1]!BasilRadata10[[#This Row],[1A. Kommune:]]</f>
        <v>0</v>
      </c>
      <c r="D448" s="196">
        <f>[1]!BasilRadata10[[#This Row],[1A. Bydelsnummer:]]</f>
        <v>0</v>
      </c>
      <c r="E448" s="196">
        <f>[1]!BasilRadata10[[#This Row],[1A. Bydelsnavn:]]</f>
        <v>0</v>
      </c>
      <c r="F448" s="196">
        <f>[1]!BasilRadata10[[#This Row],[1A. Fylkesnummer:]]</f>
        <v>0</v>
      </c>
      <c r="G448" s="196">
        <f>[1]!BasilRadata10[[#This Row],[1A. Fylkesnavn:]]</f>
        <v>0</v>
      </c>
      <c r="H448" s="197">
        <f>[1]!BasilRadata10[[#This Row],[1B. Barnehage:]]</f>
        <v>0</v>
      </c>
      <c r="I448" s="197">
        <f>[1]!BasilRadata10[[#This Row],[1B. Organisasjonsnummer:]]</f>
        <v>0</v>
      </c>
      <c r="J448" s="197">
        <f>[1]!BasilRadata10[[#This Row],[1C. Etablert drift(årstall):]]</f>
        <v>0</v>
      </c>
      <c r="K448" s="196">
        <f>[1]!BasilRadata10[[#This Row],[1D. Barnehagetype:]]</f>
        <v>0</v>
      </c>
      <c r="L448" s="197">
        <f>[1]!BasilRadata10[[#This Row],[2A. Barnehagens eier(Private eiere må fylle ut pkt.C):]]</f>
        <v>0</v>
      </c>
      <c r="M448" s="45">
        <f>[1]!BasilRadata10[[#This Row],[8E. Oppgi antall årsverk barnehagen har pensjonsforpliktelser for:]]</f>
        <v>0</v>
      </c>
      <c r="N448" s="11">
        <f>[1]!BasilRadata10[[#This Row],[HEQ
0-2]]</f>
        <v>0</v>
      </c>
      <c r="O448" s="11">
        <f>[1]!BasilRadata10[[#This Row],[HEQ
3-6]]</f>
        <v>0</v>
      </c>
    </row>
    <row r="449" spans="1:15" x14ac:dyDescent="0.25">
      <c r="A449" s="196">
        <f>[1]!BasilRadata10[[#This Row],[År]]</f>
        <v>0</v>
      </c>
      <c r="B449" s="197">
        <f>[1]!BasilRadata10[[#This Row],[1A. Kommunenr:]]</f>
        <v>0</v>
      </c>
      <c r="C449" s="196">
        <f>[1]!BasilRadata10[[#This Row],[1A. Kommune:]]</f>
        <v>0</v>
      </c>
      <c r="D449" s="196">
        <f>[1]!BasilRadata10[[#This Row],[1A. Bydelsnummer:]]</f>
        <v>0</v>
      </c>
      <c r="E449" s="196">
        <f>[1]!BasilRadata10[[#This Row],[1A. Bydelsnavn:]]</f>
        <v>0</v>
      </c>
      <c r="F449" s="196">
        <f>[1]!BasilRadata10[[#This Row],[1A. Fylkesnummer:]]</f>
        <v>0</v>
      </c>
      <c r="G449" s="196">
        <f>[1]!BasilRadata10[[#This Row],[1A. Fylkesnavn:]]</f>
        <v>0</v>
      </c>
      <c r="H449" s="197">
        <f>[1]!BasilRadata10[[#This Row],[1B. Barnehage:]]</f>
        <v>0</v>
      </c>
      <c r="I449" s="197">
        <f>[1]!BasilRadata10[[#This Row],[1B. Organisasjonsnummer:]]</f>
        <v>0</v>
      </c>
      <c r="J449" s="197">
        <f>[1]!BasilRadata10[[#This Row],[1C. Etablert drift(årstall):]]</f>
        <v>0</v>
      </c>
      <c r="K449" s="196">
        <f>[1]!BasilRadata10[[#This Row],[1D. Barnehagetype:]]</f>
        <v>0</v>
      </c>
      <c r="L449" s="197">
        <f>[1]!BasilRadata10[[#This Row],[2A. Barnehagens eier(Private eiere må fylle ut pkt.C):]]</f>
        <v>0</v>
      </c>
      <c r="M449" s="45">
        <f>[1]!BasilRadata10[[#This Row],[8E. Oppgi antall årsverk barnehagen har pensjonsforpliktelser for:]]</f>
        <v>0</v>
      </c>
      <c r="N449" s="11">
        <f>[1]!BasilRadata10[[#This Row],[HEQ
0-2]]</f>
        <v>0</v>
      </c>
      <c r="O449" s="11">
        <f>[1]!BasilRadata10[[#This Row],[HEQ
3-6]]</f>
        <v>0</v>
      </c>
    </row>
    <row r="450" spans="1:15" x14ac:dyDescent="0.25">
      <c r="A450" s="196">
        <f>[1]!BasilRadata10[[#This Row],[År]]</f>
        <v>0</v>
      </c>
      <c r="B450" s="197">
        <f>[1]!BasilRadata10[[#This Row],[1A. Kommunenr:]]</f>
        <v>0</v>
      </c>
      <c r="C450" s="196">
        <f>[1]!BasilRadata10[[#This Row],[1A. Kommune:]]</f>
        <v>0</v>
      </c>
      <c r="D450" s="196">
        <f>[1]!BasilRadata10[[#This Row],[1A. Bydelsnummer:]]</f>
        <v>0</v>
      </c>
      <c r="E450" s="196">
        <f>[1]!BasilRadata10[[#This Row],[1A. Bydelsnavn:]]</f>
        <v>0</v>
      </c>
      <c r="F450" s="196">
        <f>[1]!BasilRadata10[[#This Row],[1A. Fylkesnummer:]]</f>
        <v>0</v>
      </c>
      <c r="G450" s="196">
        <f>[1]!BasilRadata10[[#This Row],[1A. Fylkesnavn:]]</f>
        <v>0</v>
      </c>
      <c r="H450" s="197">
        <f>[1]!BasilRadata10[[#This Row],[1B. Barnehage:]]</f>
        <v>0</v>
      </c>
      <c r="I450" s="197">
        <f>[1]!BasilRadata10[[#This Row],[1B. Organisasjonsnummer:]]</f>
        <v>0</v>
      </c>
      <c r="J450" s="197">
        <f>[1]!BasilRadata10[[#This Row],[1C. Etablert drift(årstall):]]</f>
        <v>0</v>
      </c>
      <c r="K450" s="196">
        <f>[1]!BasilRadata10[[#This Row],[1D. Barnehagetype:]]</f>
        <v>0</v>
      </c>
      <c r="L450" s="197">
        <f>[1]!BasilRadata10[[#This Row],[2A. Barnehagens eier(Private eiere må fylle ut pkt.C):]]</f>
        <v>0</v>
      </c>
      <c r="M450" s="45">
        <f>[1]!BasilRadata10[[#This Row],[8E. Oppgi antall årsverk barnehagen har pensjonsforpliktelser for:]]</f>
        <v>0</v>
      </c>
      <c r="N450" s="11">
        <f>[1]!BasilRadata10[[#This Row],[HEQ
0-2]]</f>
        <v>0</v>
      </c>
      <c r="O450" s="11">
        <f>[1]!BasilRadata10[[#This Row],[HEQ
3-6]]</f>
        <v>0</v>
      </c>
    </row>
    <row r="451" spans="1:15" x14ac:dyDescent="0.25">
      <c r="A451" s="196">
        <f>[1]!BasilRadata10[[#This Row],[År]]</f>
        <v>0</v>
      </c>
      <c r="B451" s="197">
        <f>[1]!BasilRadata10[[#This Row],[1A. Kommunenr:]]</f>
        <v>0</v>
      </c>
      <c r="C451" s="196">
        <f>[1]!BasilRadata10[[#This Row],[1A. Kommune:]]</f>
        <v>0</v>
      </c>
      <c r="D451" s="196">
        <f>[1]!BasilRadata10[[#This Row],[1A. Bydelsnummer:]]</f>
        <v>0</v>
      </c>
      <c r="E451" s="196">
        <f>[1]!BasilRadata10[[#This Row],[1A. Bydelsnavn:]]</f>
        <v>0</v>
      </c>
      <c r="F451" s="196">
        <f>[1]!BasilRadata10[[#This Row],[1A. Fylkesnummer:]]</f>
        <v>0</v>
      </c>
      <c r="G451" s="196">
        <f>[1]!BasilRadata10[[#This Row],[1A. Fylkesnavn:]]</f>
        <v>0</v>
      </c>
      <c r="H451" s="197">
        <f>[1]!BasilRadata10[[#This Row],[1B. Barnehage:]]</f>
        <v>0</v>
      </c>
      <c r="I451" s="197">
        <f>[1]!BasilRadata10[[#This Row],[1B. Organisasjonsnummer:]]</f>
        <v>0</v>
      </c>
      <c r="J451" s="197">
        <f>[1]!BasilRadata10[[#This Row],[1C. Etablert drift(årstall):]]</f>
        <v>0</v>
      </c>
      <c r="K451" s="196">
        <f>[1]!BasilRadata10[[#This Row],[1D. Barnehagetype:]]</f>
        <v>0</v>
      </c>
      <c r="L451" s="197">
        <f>[1]!BasilRadata10[[#This Row],[2A. Barnehagens eier(Private eiere må fylle ut pkt.C):]]</f>
        <v>0</v>
      </c>
      <c r="M451" s="45">
        <f>[1]!BasilRadata10[[#This Row],[8E. Oppgi antall årsverk barnehagen har pensjonsforpliktelser for:]]</f>
        <v>0</v>
      </c>
      <c r="N451" s="11">
        <f>[1]!BasilRadata10[[#This Row],[HEQ
0-2]]</f>
        <v>0</v>
      </c>
      <c r="O451" s="11">
        <f>[1]!BasilRadata10[[#This Row],[HEQ
3-6]]</f>
        <v>0</v>
      </c>
    </row>
    <row r="452" spans="1:15" x14ac:dyDescent="0.25">
      <c r="A452" s="196">
        <f>[1]!BasilRadata10[[#This Row],[År]]</f>
        <v>0</v>
      </c>
      <c r="B452" s="197">
        <f>[1]!BasilRadata10[[#This Row],[1A. Kommunenr:]]</f>
        <v>0</v>
      </c>
      <c r="C452" s="196">
        <f>[1]!BasilRadata10[[#This Row],[1A. Kommune:]]</f>
        <v>0</v>
      </c>
      <c r="D452" s="196">
        <f>[1]!BasilRadata10[[#This Row],[1A. Bydelsnummer:]]</f>
        <v>0</v>
      </c>
      <c r="E452" s="196">
        <f>[1]!BasilRadata10[[#This Row],[1A. Bydelsnavn:]]</f>
        <v>0</v>
      </c>
      <c r="F452" s="196">
        <f>[1]!BasilRadata10[[#This Row],[1A. Fylkesnummer:]]</f>
        <v>0</v>
      </c>
      <c r="G452" s="196">
        <f>[1]!BasilRadata10[[#This Row],[1A. Fylkesnavn:]]</f>
        <v>0</v>
      </c>
      <c r="H452" s="197">
        <f>[1]!BasilRadata10[[#This Row],[1B. Barnehage:]]</f>
        <v>0</v>
      </c>
      <c r="I452" s="197">
        <f>[1]!BasilRadata10[[#This Row],[1B. Organisasjonsnummer:]]</f>
        <v>0</v>
      </c>
      <c r="J452" s="197">
        <f>[1]!BasilRadata10[[#This Row],[1C. Etablert drift(årstall):]]</f>
        <v>0</v>
      </c>
      <c r="K452" s="196">
        <f>[1]!BasilRadata10[[#This Row],[1D. Barnehagetype:]]</f>
        <v>0</v>
      </c>
      <c r="L452" s="197">
        <f>[1]!BasilRadata10[[#This Row],[2A. Barnehagens eier(Private eiere må fylle ut pkt.C):]]</f>
        <v>0</v>
      </c>
      <c r="M452" s="45">
        <f>[1]!BasilRadata10[[#This Row],[8E. Oppgi antall årsverk barnehagen har pensjonsforpliktelser for:]]</f>
        <v>0</v>
      </c>
      <c r="N452" s="11">
        <f>[1]!BasilRadata10[[#This Row],[HEQ
0-2]]</f>
        <v>0</v>
      </c>
      <c r="O452" s="11">
        <f>[1]!BasilRadata10[[#This Row],[HEQ
3-6]]</f>
        <v>0</v>
      </c>
    </row>
    <row r="453" spans="1:15" x14ac:dyDescent="0.25">
      <c r="A453" s="196">
        <f>[1]!BasilRadata10[[#This Row],[År]]</f>
        <v>0</v>
      </c>
      <c r="B453" s="197">
        <f>[1]!BasilRadata10[[#This Row],[1A. Kommunenr:]]</f>
        <v>0</v>
      </c>
      <c r="C453" s="196">
        <f>[1]!BasilRadata10[[#This Row],[1A. Kommune:]]</f>
        <v>0</v>
      </c>
      <c r="D453" s="196">
        <f>[1]!BasilRadata10[[#This Row],[1A. Bydelsnummer:]]</f>
        <v>0</v>
      </c>
      <c r="E453" s="196">
        <f>[1]!BasilRadata10[[#This Row],[1A. Bydelsnavn:]]</f>
        <v>0</v>
      </c>
      <c r="F453" s="196">
        <f>[1]!BasilRadata10[[#This Row],[1A. Fylkesnummer:]]</f>
        <v>0</v>
      </c>
      <c r="G453" s="196">
        <f>[1]!BasilRadata10[[#This Row],[1A. Fylkesnavn:]]</f>
        <v>0</v>
      </c>
      <c r="H453" s="197">
        <f>[1]!BasilRadata10[[#This Row],[1B. Barnehage:]]</f>
        <v>0</v>
      </c>
      <c r="I453" s="197">
        <f>[1]!BasilRadata10[[#This Row],[1B. Organisasjonsnummer:]]</f>
        <v>0</v>
      </c>
      <c r="J453" s="197">
        <f>[1]!BasilRadata10[[#This Row],[1C. Etablert drift(årstall):]]</f>
        <v>0</v>
      </c>
      <c r="K453" s="196">
        <f>[1]!BasilRadata10[[#This Row],[1D. Barnehagetype:]]</f>
        <v>0</v>
      </c>
      <c r="L453" s="197">
        <f>[1]!BasilRadata10[[#This Row],[2A. Barnehagens eier(Private eiere må fylle ut pkt.C):]]</f>
        <v>0</v>
      </c>
      <c r="M453" s="45">
        <f>[1]!BasilRadata10[[#This Row],[8E. Oppgi antall årsverk barnehagen har pensjonsforpliktelser for:]]</f>
        <v>0</v>
      </c>
      <c r="N453" s="11">
        <f>[1]!BasilRadata10[[#This Row],[HEQ
0-2]]</f>
        <v>0</v>
      </c>
      <c r="O453" s="11">
        <f>[1]!BasilRadata10[[#This Row],[HEQ
3-6]]</f>
        <v>0</v>
      </c>
    </row>
    <row r="454" spans="1:15" x14ac:dyDescent="0.25">
      <c r="A454" s="196">
        <f>[1]!BasilRadata10[[#This Row],[År]]</f>
        <v>0</v>
      </c>
      <c r="B454" s="197">
        <f>[1]!BasilRadata10[[#This Row],[1A. Kommunenr:]]</f>
        <v>0</v>
      </c>
      <c r="C454" s="196">
        <f>[1]!BasilRadata10[[#This Row],[1A. Kommune:]]</f>
        <v>0</v>
      </c>
      <c r="D454" s="196">
        <f>[1]!BasilRadata10[[#This Row],[1A. Bydelsnummer:]]</f>
        <v>0</v>
      </c>
      <c r="E454" s="196">
        <f>[1]!BasilRadata10[[#This Row],[1A. Bydelsnavn:]]</f>
        <v>0</v>
      </c>
      <c r="F454" s="196">
        <f>[1]!BasilRadata10[[#This Row],[1A. Fylkesnummer:]]</f>
        <v>0</v>
      </c>
      <c r="G454" s="196">
        <f>[1]!BasilRadata10[[#This Row],[1A. Fylkesnavn:]]</f>
        <v>0</v>
      </c>
      <c r="H454" s="197">
        <f>[1]!BasilRadata10[[#This Row],[1B. Barnehage:]]</f>
        <v>0</v>
      </c>
      <c r="I454" s="197">
        <f>[1]!BasilRadata10[[#This Row],[1B. Organisasjonsnummer:]]</f>
        <v>0</v>
      </c>
      <c r="J454" s="197">
        <f>[1]!BasilRadata10[[#This Row],[1C. Etablert drift(årstall):]]</f>
        <v>0</v>
      </c>
      <c r="K454" s="196">
        <f>[1]!BasilRadata10[[#This Row],[1D. Barnehagetype:]]</f>
        <v>0</v>
      </c>
      <c r="L454" s="197">
        <f>[1]!BasilRadata10[[#This Row],[2A. Barnehagens eier(Private eiere må fylle ut pkt.C):]]</f>
        <v>0</v>
      </c>
      <c r="M454" s="45">
        <f>[1]!BasilRadata10[[#This Row],[8E. Oppgi antall årsverk barnehagen har pensjonsforpliktelser for:]]</f>
        <v>0</v>
      </c>
      <c r="N454" s="11">
        <f>[1]!BasilRadata10[[#This Row],[HEQ
0-2]]</f>
        <v>0</v>
      </c>
      <c r="O454" s="11">
        <f>[1]!BasilRadata10[[#This Row],[HEQ
3-6]]</f>
        <v>0</v>
      </c>
    </row>
    <row r="455" spans="1:15" x14ac:dyDescent="0.25">
      <c r="A455" s="196">
        <f>[1]!BasilRadata10[[#This Row],[År]]</f>
        <v>0</v>
      </c>
      <c r="B455" s="197">
        <f>[1]!BasilRadata10[[#This Row],[1A. Kommunenr:]]</f>
        <v>0</v>
      </c>
      <c r="C455" s="196">
        <f>[1]!BasilRadata10[[#This Row],[1A. Kommune:]]</f>
        <v>0</v>
      </c>
      <c r="D455" s="196">
        <f>[1]!BasilRadata10[[#This Row],[1A. Bydelsnummer:]]</f>
        <v>0</v>
      </c>
      <c r="E455" s="196">
        <f>[1]!BasilRadata10[[#This Row],[1A. Bydelsnavn:]]</f>
        <v>0</v>
      </c>
      <c r="F455" s="196">
        <f>[1]!BasilRadata10[[#This Row],[1A. Fylkesnummer:]]</f>
        <v>0</v>
      </c>
      <c r="G455" s="196">
        <f>[1]!BasilRadata10[[#This Row],[1A. Fylkesnavn:]]</f>
        <v>0</v>
      </c>
      <c r="H455" s="197">
        <f>[1]!BasilRadata10[[#This Row],[1B. Barnehage:]]</f>
        <v>0</v>
      </c>
      <c r="I455" s="197">
        <f>[1]!BasilRadata10[[#This Row],[1B. Organisasjonsnummer:]]</f>
        <v>0</v>
      </c>
      <c r="J455" s="197">
        <f>[1]!BasilRadata10[[#This Row],[1C. Etablert drift(årstall):]]</f>
        <v>0</v>
      </c>
      <c r="K455" s="196">
        <f>[1]!BasilRadata10[[#This Row],[1D. Barnehagetype:]]</f>
        <v>0</v>
      </c>
      <c r="L455" s="197">
        <f>[1]!BasilRadata10[[#This Row],[2A. Barnehagens eier(Private eiere må fylle ut pkt.C):]]</f>
        <v>0</v>
      </c>
      <c r="M455" s="45">
        <f>[1]!BasilRadata10[[#This Row],[8E. Oppgi antall årsverk barnehagen har pensjonsforpliktelser for:]]</f>
        <v>0</v>
      </c>
      <c r="N455" s="11">
        <f>[1]!BasilRadata10[[#This Row],[HEQ
0-2]]</f>
        <v>0</v>
      </c>
      <c r="O455" s="11">
        <f>[1]!BasilRadata10[[#This Row],[HEQ
3-6]]</f>
        <v>0</v>
      </c>
    </row>
    <row r="456" spans="1:15" x14ac:dyDescent="0.25">
      <c r="A456" s="196">
        <f>[1]!BasilRadata10[[#This Row],[År]]</f>
        <v>0</v>
      </c>
      <c r="B456" s="197">
        <f>[1]!BasilRadata10[[#This Row],[1A. Kommunenr:]]</f>
        <v>0</v>
      </c>
      <c r="C456" s="196">
        <f>[1]!BasilRadata10[[#This Row],[1A. Kommune:]]</f>
        <v>0</v>
      </c>
      <c r="D456" s="196">
        <f>[1]!BasilRadata10[[#This Row],[1A. Bydelsnummer:]]</f>
        <v>0</v>
      </c>
      <c r="E456" s="196">
        <f>[1]!BasilRadata10[[#This Row],[1A. Bydelsnavn:]]</f>
        <v>0</v>
      </c>
      <c r="F456" s="196">
        <f>[1]!BasilRadata10[[#This Row],[1A. Fylkesnummer:]]</f>
        <v>0</v>
      </c>
      <c r="G456" s="196">
        <f>[1]!BasilRadata10[[#This Row],[1A. Fylkesnavn:]]</f>
        <v>0</v>
      </c>
      <c r="H456" s="197">
        <f>[1]!BasilRadata10[[#This Row],[1B. Barnehage:]]</f>
        <v>0</v>
      </c>
      <c r="I456" s="197">
        <f>[1]!BasilRadata10[[#This Row],[1B. Organisasjonsnummer:]]</f>
        <v>0</v>
      </c>
      <c r="J456" s="197">
        <f>[1]!BasilRadata10[[#This Row],[1C. Etablert drift(årstall):]]</f>
        <v>0</v>
      </c>
      <c r="K456" s="196">
        <f>[1]!BasilRadata10[[#This Row],[1D. Barnehagetype:]]</f>
        <v>0</v>
      </c>
      <c r="L456" s="197">
        <f>[1]!BasilRadata10[[#This Row],[2A. Barnehagens eier(Private eiere må fylle ut pkt.C):]]</f>
        <v>0</v>
      </c>
      <c r="M456" s="45">
        <f>[1]!BasilRadata10[[#This Row],[8E. Oppgi antall årsverk barnehagen har pensjonsforpliktelser for:]]</f>
        <v>0</v>
      </c>
      <c r="N456" s="11">
        <f>[1]!BasilRadata10[[#This Row],[HEQ
0-2]]</f>
        <v>0</v>
      </c>
      <c r="O456" s="11">
        <f>[1]!BasilRadata10[[#This Row],[HEQ
3-6]]</f>
        <v>0</v>
      </c>
    </row>
    <row r="457" spans="1:15" x14ac:dyDescent="0.25">
      <c r="A457" s="196">
        <f>[1]!BasilRadata10[[#This Row],[År]]</f>
        <v>0</v>
      </c>
      <c r="B457" s="197">
        <f>[1]!BasilRadata10[[#This Row],[1A. Kommunenr:]]</f>
        <v>0</v>
      </c>
      <c r="C457" s="196">
        <f>[1]!BasilRadata10[[#This Row],[1A. Kommune:]]</f>
        <v>0</v>
      </c>
      <c r="D457" s="196">
        <f>[1]!BasilRadata10[[#This Row],[1A. Bydelsnummer:]]</f>
        <v>0</v>
      </c>
      <c r="E457" s="196">
        <f>[1]!BasilRadata10[[#This Row],[1A. Bydelsnavn:]]</f>
        <v>0</v>
      </c>
      <c r="F457" s="196">
        <f>[1]!BasilRadata10[[#This Row],[1A. Fylkesnummer:]]</f>
        <v>0</v>
      </c>
      <c r="G457" s="196">
        <f>[1]!BasilRadata10[[#This Row],[1A. Fylkesnavn:]]</f>
        <v>0</v>
      </c>
      <c r="H457" s="197">
        <f>[1]!BasilRadata10[[#This Row],[1B. Barnehage:]]</f>
        <v>0</v>
      </c>
      <c r="I457" s="197">
        <f>[1]!BasilRadata10[[#This Row],[1B. Organisasjonsnummer:]]</f>
        <v>0</v>
      </c>
      <c r="J457" s="197">
        <f>[1]!BasilRadata10[[#This Row],[1C. Etablert drift(årstall):]]</f>
        <v>0</v>
      </c>
      <c r="K457" s="196">
        <f>[1]!BasilRadata10[[#This Row],[1D. Barnehagetype:]]</f>
        <v>0</v>
      </c>
      <c r="L457" s="197">
        <f>[1]!BasilRadata10[[#This Row],[2A. Barnehagens eier(Private eiere må fylle ut pkt.C):]]</f>
        <v>0</v>
      </c>
      <c r="M457" s="45">
        <f>[1]!BasilRadata10[[#This Row],[8E. Oppgi antall årsverk barnehagen har pensjonsforpliktelser for:]]</f>
        <v>0</v>
      </c>
      <c r="N457" s="11">
        <f>[1]!BasilRadata10[[#This Row],[HEQ
0-2]]</f>
        <v>0</v>
      </c>
      <c r="O457" s="11">
        <f>[1]!BasilRadata10[[#This Row],[HEQ
3-6]]</f>
        <v>0</v>
      </c>
    </row>
    <row r="458" spans="1:15" x14ac:dyDescent="0.25">
      <c r="A458" s="196">
        <f>[1]!BasilRadata10[[#This Row],[År]]</f>
        <v>0</v>
      </c>
      <c r="B458" s="197">
        <f>[1]!BasilRadata10[[#This Row],[1A. Kommunenr:]]</f>
        <v>0</v>
      </c>
      <c r="C458" s="196">
        <f>[1]!BasilRadata10[[#This Row],[1A. Kommune:]]</f>
        <v>0</v>
      </c>
      <c r="D458" s="196">
        <f>[1]!BasilRadata10[[#This Row],[1A. Bydelsnummer:]]</f>
        <v>0</v>
      </c>
      <c r="E458" s="196">
        <f>[1]!BasilRadata10[[#This Row],[1A. Bydelsnavn:]]</f>
        <v>0</v>
      </c>
      <c r="F458" s="196">
        <f>[1]!BasilRadata10[[#This Row],[1A. Fylkesnummer:]]</f>
        <v>0</v>
      </c>
      <c r="G458" s="196">
        <f>[1]!BasilRadata10[[#This Row],[1A. Fylkesnavn:]]</f>
        <v>0</v>
      </c>
      <c r="H458" s="197">
        <f>[1]!BasilRadata10[[#This Row],[1B. Barnehage:]]</f>
        <v>0</v>
      </c>
      <c r="I458" s="197">
        <f>[1]!BasilRadata10[[#This Row],[1B. Organisasjonsnummer:]]</f>
        <v>0</v>
      </c>
      <c r="J458" s="197">
        <f>[1]!BasilRadata10[[#This Row],[1C. Etablert drift(årstall):]]</f>
        <v>0</v>
      </c>
      <c r="K458" s="196">
        <f>[1]!BasilRadata10[[#This Row],[1D. Barnehagetype:]]</f>
        <v>0</v>
      </c>
      <c r="L458" s="197">
        <f>[1]!BasilRadata10[[#This Row],[2A. Barnehagens eier(Private eiere må fylle ut pkt.C):]]</f>
        <v>0</v>
      </c>
      <c r="M458" s="45">
        <f>[1]!BasilRadata10[[#This Row],[8E. Oppgi antall årsverk barnehagen har pensjonsforpliktelser for:]]</f>
        <v>0</v>
      </c>
      <c r="N458" s="11">
        <f>[1]!BasilRadata10[[#This Row],[HEQ
0-2]]</f>
        <v>0</v>
      </c>
      <c r="O458" s="11">
        <f>[1]!BasilRadata10[[#This Row],[HEQ
3-6]]</f>
        <v>0</v>
      </c>
    </row>
    <row r="459" spans="1:15" x14ac:dyDescent="0.25">
      <c r="A459" s="196">
        <f>[1]!BasilRadata10[[#This Row],[År]]</f>
        <v>0</v>
      </c>
      <c r="B459" s="197">
        <f>[1]!BasilRadata10[[#This Row],[1A. Kommunenr:]]</f>
        <v>0</v>
      </c>
      <c r="C459" s="196">
        <f>[1]!BasilRadata10[[#This Row],[1A. Kommune:]]</f>
        <v>0</v>
      </c>
      <c r="D459" s="196">
        <f>[1]!BasilRadata10[[#This Row],[1A. Bydelsnummer:]]</f>
        <v>0</v>
      </c>
      <c r="E459" s="196">
        <f>[1]!BasilRadata10[[#This Row],[1A. Bydelsnavn:]]</f>
        <v>0</v>
      </c>
      <c r="F459" s="196">
        <f>[1]!BasilRadata10[[#This Row],[1A. Fylkesnummer:]]</f>
        <v>0</v>
      </c>
      <c r="G459" s="196">
        <f>[1]!BasilRadata10[[#This Row],[1A. Fylkesnavn:]]</f>
        <v>0</v>
      </c>
      <c r="H459" s="197">
        <f>[1]!BasilRadata10[[#This Row],[1B. Barnehage:]]</f>
        <v>0</v>
      </c>
      <c r="I459" s="197">
        <f>[1]!BasilRadata10[[#This Row],[1B. Organisasjonsnummer:]]</f>
        <v>0</v>
      </c>
      <c r="J459" s="197">
        <f>[1]!BasilRadata10[[#This Row],[1C. Etablert drift(årstall):]]</f>
        <v>0</v>
      </c>
      <c r="K459" s="196">
        <f>[1]!BasilRadata10[[#This Row],[1D. Barnehagetype:]]</f>
        <v>0</v>
      </c>
      <c r="L459" s="197">
        <f>[1]!BasilRadata10[[#This Row],[2A. Barnehagens eier(Private eiere må fylle ut pkt.C):]]</f>
        <v>0</v>
      </c>
      <c r="M459" s="45">
        <f>[1]!BasilRadata10[[#This Row],[8E. Oppgi antall årsverk barnehagen har pensjonsforpliktelser for:]]</f>
        <v>0</v>
      </c>
      <c r="N459" s="11">
        <f>[1]!BasilRadata10[[#This Row],[HEQ
0-2]]</f>
        <v>0</v>
      </c>
      <c r="O459" s="11">
        <f>[1]!BasilRadata10[[#This Row],[HEQ
3-6]]</f>
        <v>0</v>
      </c>
    </row>
    <row r="460" spans="1:15" x14ac:dyDescent="0.25">
      <c r="A460" s="196">
        <f>[1]!BasilRadata10[[#This Row],[År]]</f>
        <v>0</v>
      </c>
      <c r="B460" s="197">
        <f>[1]!BasilRadata10[[#This Row],[1A. Kommunenr:]]</f>
        <v>0</v>
      </c>
      <c r="C460" s="196">
        <f>[1]!BasilRadata10[[#This Row],[1A. Kommune:]]</f>
        <v>0</v>
      </c>
      <c r="D460" s="196">
        <f>[1]!BasilRadata10[[#This Row],[1A. Bydelsnummer:]]</f>
        <v>0</v>
      </c>
      <c r="E460" s="196">
        <f>[1]!BasilRadata10[[#This Row],[1A. Bydelsnavn:]]</f>
        <v>0</v>
      </c>
      <c r="F460" s="196">
        <f>[1]!BasilRadata10[[#This Row],[1A. Fylkesnummer:]]</f>
        <v>0</v>
      </c>
      <c r="G460" s="196">
        <f>[1]!BasilRadata10[[#This Row],[1A. Fylkesnavn:]]</f>
        <v>0</v>
      </c>
      <c r="H460" s="197">
        <f>[1]!BasilRadata10[[#This Row],[1B. Barnehage:]]</f>
        <v>0</v>
      </c>
      <c r="I460" s="197">
        <f>[1]!BasilRadata10[[#This Row],[1B. Organisasjonsnummer:]]</f>
        <v>0</v>
      </c>
      <c r="J460" s="197">
        <f>[1]!BasilRadata10[[#This Row],[1C. Etablert drift(årstall):]]</f>
        <v>0</v>
      </c>
      <c r="K460" s="196">
        <f>[1]!BasilRadata10[[#This Row],[1D. Barnehagetype:]]</f>
        <v>0</v>
      </c>
      <c r="L460" s="197">
        <f>[1]!BasilRadata10[[#This Row],[2A. Barnehagens eier(Private eiere må fylle ut pkt.C):]]</f>
        <v>0</v>
      </c>
      <c r="M460" s="45">
        <f>[1]!BasilRadata10[[#This Row],[8E. Oppgi antall årsverk barnehagen har pensjonsforpliktelser for:]]</f>
        <v>0</v>
      </c>
      <c r="N460" s="11">
        <f>[1]!BasilRadata10[[#This Row],[HEQ
0-2]]</f>
        <v>0</v>
      </c>
      <c r="O460" s="11">
        <f>[1]!BasilRadata10[[#This Row],[HEQ
3-6]]</f>
        <v>0</v>
      </c>
    </row>
    <row r="461" spans="1:15" x14ac:dyDescent="0.25">
      <c r="A461" s="196">
        <f>[1]!BasilRadata10[[#This Row],[År]]</f>
        <v>0</v>
      </c>
      <c r="B461" s="197">
        <f>[1]!BasilRadata10[[#This Row],[1A. Kommunenr:]]</f>
        <v>0</v>
      </c>
      <c r="C461" s="196">
        <f>[1]!BasilRadata10[[#This Row],[1A. Kommune:]]</f>
        <v>0</v>
      </c>
      <c r="D461" s="196">
        <f>[1]!BasilRadata10[[#This Row],[1A. Bydelsnummer:]]</f>
        <v>0</v>
      </c>
      <c r="E461" s="196">
        <f>[1]!BasilRadata10[[#This Row],[1A. Bydelsnavn:]]</f>
        <v>0</v>
      </c>
      <c r="F461" s="196">
        <f>[1]!BasilRadata10[[#This Row],[1A. Fylkesnummer:]]</f>
        <v>0</v>
      </c>
      <c r="G461" s="196">
        <f>[1]!BasilRadata10[[#This Row],[1A. Fylkesnavn:]]</f>
        <v>0</v>
      </c>
      <c r="H461" s="197">
        <f>[1]!BasilRadata10[[#This Row],[1B. Barnehage:]]</f>
        <v>0</v>
      </c>
      <c r="I461" s="197">
        <f>[1]!BasilRadata10[[#This Row],[1B. Organisasjonsnummer:]]</f>
        <v>0</v>
      </c>
      <c r="J461" s="197">
        <f>[1]!BasilRadata10[[#This Row],[1C. Etablert drift(årstall):]]</f>
        <v>0</v>
      </c>
      <c r="K461" s="196">
        <f>[1]!BasilRadata10[[#This Row],[1D. Barnehagetype:]]</f>
        <v>0</v>
      </c>
      <c r="L461" s="197">
        <f>[1]!BasilRadata10[[#This Row],[2A. Barnehagens eier(Private eiere må fylle ut pkt.C):]]</f>
        <v>0</v>
      </c>
      <c r="M461" s="45">
        <f>[1]!BasilRadata10[[#This Row],[8E. Oppgi antall årsverk barnehagen har pensjonsforpliktelser for:]]</f>
        <v>0</v>
      </c>
      <c r="N461" s="11">
        <f>[1]!BasilRadata10[[#This Row],[HEQ
0-2]]</f>
        <v>0</v>
      </c>
      <c r="O461" s="11">
        <f>[1]!BasilRadata10[[#This Row],[HEQ
3-6]]</f>
        <v>0</v>
      </c>
    </row>
    <row r="462" spans="1:15" x14ac:dyDescent="0.25">
      <c r="A462" s="196">
        <f>[1]!BasilRadata10[[#This Row],[År]]</f>
        <v>0</v>
      </c>
      <c r="B462" s="197">
        <f>[1]!BasilRadata10[[#This Row],[1A. Kommunenr:]]</f>
        <v>0</v>
      </c>
      <c r="C462" s="196">
        <f>[1]!BasilRadata10[[#This Row],[1A. Kommune:]]</f>
        <v>0</v>
      </c>
      <c r="D462" s="196">
        <f>[1]!BasilRadata10[[#This Row],[1A. Bydelsnummer:]]</f>
        <v>0</v>
      </c>
      <c r="E462" s="196">
        <f>[1]!BasilRadata10[[#This Row],[1A. Bydelsnavn:]]</f>
        <v>0</v>
      </c>
      <c r="F462" s="196">
        <f>[1]!BasilRadata10[[#This Row],[1A. Fylkesnummer:]]</f>
        <v>0</v>
      </c>
      <c r="G462" s="196">
        <f>[1]!BasilRadata10[[#This Row],[1A. Fylkesnavn:]]</f>
        <v>0</v>
      </c>
      <c r="H462" s="197">
        <f>[1]!BasilRadata10[[#This Row],[1B. Barnehage:]]</f>
        <v>0</v>
      </c>
      <c r="I462" s="197">
        <f>[1]!BasilRadata10[[#This Row],[1B. Organisasjonsnummer:]]</f>
        <v>0</v>
      </c>
      <c r="J462" s="197">
        <f>[1]!BasilRadata10[[#This Row],[1C. Etablert drift(årstall):]]</f>
        <v>0</v>
      </c>
      <c r="K462" s="196">
        <f>[1]!BasilRadata10[[#This Row],[1D. Barnehagetype:]]</f>
        <v>0</v>
      </c>
      <c r="L462" s="197">
        <f>[1]!BasilRadata10[[#This Row],[2A. Barnehagens eier(Private eiere må fylle ut pkt.C):]]</f>
        <v>0</v>
      </c>
      <c r="M462" s="45">
        <f>[1]!BasilRadata10[[#This Row],[8E. Oppgi antall årsverk barnehagen har pensjonsforpliktelser for:]]</f>
        <v>0</v>
      </c>
      <c r="N462" s="11">
        <f>[1]!BasilRadata10[[#This Row],[HEQ
0-2]]</f>
        <v>0</v>
      </c>
      <c r="O462" s="11">
        <f>[1]!BasilRadata10[[#This Row],[HEQ
3-6]]</f>
        <v>0</v>
      </c>
    </row>
    <row r="463" spans="1:15" x14ac:dyDescent="0.25">
      <c r="A463" s="196">
        <f>[1]!BasilRadata10[[#This Row],[År]]</f>
        <v>0</v>
      </c>
      <c r="B463" s="197">
        <f>[1]!BasilRadata10[[#This Row],[1A. Kommunenr:]]</f>
        <v>0</v>
      </c>
      <c r="C463" s="196">
        <f>[1]!BasilRadata10[[#This Row],[1A. Kommune:]]</f>
        <v>0</v>
      </c>
      <c r="D463" s="196">
        <f>[1]!BasilRadata10[[#This Row],[1A. Bydelsnummer:]]</f>
        <v>0</v>
      </c>
      <c r="E463" s="196">
        <f>[1]!BasilRadata10[[#This Row],[1A. Bydelsnavn:]]</f>
        <v>0</v>
      </c>
      <c r="F463" s="196">
        <f>[1]!BasilRadata10[[#This Row],[1A. Fylkesnummer:]]</f>
        <v>0</v>
      </c>
      <c r="G463" s="196">
        <f>[1]!BasilRadata10[[#This Row],[1A. Fylkesnavn:]]</f>
        <v>0</v>
      </c>
      <c r="H463" s="197">
        <f>[1]!BasilRadata10[[#This Row],[1B. Barnehage:]]</f>
        <v>0</v>
      </c>
      <c r="I463" s="197">
        <f>[1]!BasilRadata10[[#This Row],[1B. Organisasjonsnummer:]]</f>
        <v>0</v>
      </c>
      <c r="J463" s="197">
        <f>[1]!BasilRadata10[[#This Row],[1C. Etablert drift(årstall):]]</f>
        <v>0</v>
      </c>
      <c r="K463" s="196">
        <f>[1]!BasilRadata10[[#This Row],[1D. Barnehagetype:]]</f>
        <v>0</v>
      </c>
      <c r="L463" s="197">
        <f>[1]!BasilRadata10[[#This Row],[2A. Barnehagens eier(Private eiere må fylle ut pkt.C):]]</f>
        <v>0</v>
      </c>
      <c r="M463" s="45">
        <f>[1]!BasilRadata10[[#This Row],[8E. Oppgi antall årsverk barnehagen har pensjonsforpliktelser for:]]</f>
        <v>0</v>
      </c>
      <c r="N463" s="11">
        <f>[1]!BasilRadata10[[#This Row],[HEQ
0-2]]</f>
        <v>0</v>
      </c>
      <c r="O463" s="11">
        <f>[1]!BasilRadata10[[#This Row],[HEQ
3-6]]</f>
        <v>0</v>
      </c>
    </row>
    <row r="464" spans="1:15" x14ac:dyDescent="0.25">
      <c r="A464" s="196">
        <f>[1]!BasilRadata10[[#This Row],[År]]</f>
        <v>0</v>
      </c>
      <c r="B464" s="197">
        <f>[1]!BasilRadata10[[#This Row],[1A. Kommunenr:]]</f>
        <v>0</v>
      </c>
      <c r="C464" s="196">
        <f>[1]!BasilRadata10[[#This Row],[1A. Kommune:]]</f>
        <v>0</v>
      </c>
      <c r="D464" s="196">
        <f>[1]!BasilRadata10[[#This Row],[1A. Bydelsnummer:]]</f>
        <v>0</v>
      </c>
      <c r="E464" s="196">
        <f>[1]!BasilRadata10[[#This Row],[1A. Bydelsnavn:]]</f>
        <v>0</v>
      </c>
      <c r="F464" s="196">
        <f>[1]!BasilRadata10[[#This Row],[1A. Fylkesnummer:]]</f>
        <v>0</v>
      </c>
      <c r="G464" s="196">
        <f>[1]!BasilRadata10[[#This Row],[1A. Fylkesnavn:]]</f>
        <v>0</v>
      </c>
      <c r="H464" s="197">
        <f>[1]!BasilRadata10[[#This Row],[1B. Barnehage:]]</f>
        <v>0</v>
      </c>
      <c r="I464" s="197">
        <f>[1]!BasilRadata10[[#This Row],[1B. Organisasjonsnummer:]]</f>
        <v>0</v>
      </c>
      <c r="J464" s="197">
        <f>[1]!BasilRadata10[[#This Row],[1C. Etablert drift(årstall):]]</f>
        <v>0</v>
      </c>
      <c r="K464" s="196">
        <f>[1]!BasilRadata10[[#This Row],[1D. Barnehagetype:]]</f>
        <v>0</v>
      </c>
      <c r="L464" s="197">
        <f>[1]!BasilRadata10[[#This Row],[2A. Barnehagens eier(Private eiere må fylle ut pkt.C):]]</f>
        <v>0</v>
      </c>
      <c r="M464" s="45">
        <f>[1]!BasilRadata10[[#This Row],[8E. Oppgi antall årsverk barnehagen har pensjonsforpliktelser for:]]</f>
        <v>0</v>
      </c>
      <c r="N464" s="11">
        <f>[1]!BasilRadata10[[#This Row],[HEQ
0-2]]</f>
        <v>0</v>
      </c>
      <c r="O464" s="11">
        <f>[1]!BasilRadata10[[#This Row],[HEQ
3-6]]</f>
        <v>0</v>
      </c>
    </row>
    <row r="465" spans="1:15" x14ac:dyDescent="0.25">
      <c r="A465" s="196">
        <f>[1]!BasilRadata10[[#This Row],[År]]</f>
        <v>0</v>
      </c>
      <c r="B465" s="197">
        <f>[1]!BasilRadata10[[#This Row],[1A. Kommunenr:]]</f>
        <v>0</v>
      </c>
      <c r="C465" s="196">
        <f>[1]!BasilRadata10[[#This Row],[1A. Kommune:]]</f>
        <v>0</v>
      </c>
      <c r="D465" s="196">
        <f>[1]!BasilRadata10[[#This Row],[1A. Bydelsnummer:]]</f>
        <v>0</v>
      </c>
      <c r="E465" s="196">
        <f>[1]!BasilRadata10[[#This Row],[1A. Bydelsnavn:]]</f>
        <v>0</v>
      </c>
      <c r="F465" s="196">
        <f>[1]!BasilRadata10[[#This Row],[1A. Fylkesnummer:]]</f>
        <v>0</v>
      </c>
      <c r="G465" s="196">
        <f>[1]!BasilRadata10[[#This Row],[1A. Fylkesnavn:]]</f>
        <v>0</v>
      </c>
      <c r="H465" s="197">
        <f>[1]!BasilRadata10[[#This Row],[1B. Barnehage:]]</f>
        <v>0</v>
      </c>
      <c r="I465" s="197">
        <f>[1]!BasilRadata10[[#This Row],[1B. Organisasjonsnummer:]]</f>
        <v>0</v>
      </c>
      <c r="J465" s="197">
        <f>[1]!BasilRadata10[[#This Row],[1C. Etablert drift(årstall):]]</f>
        <v>0</v>
      </c>
      <c r="K465" s="196">
        <f>[1]!BasilRadata10[[#This Row],[1D. Barnehagetype:]]</f>
        <v>0</v>
      </c>
      <c r="L465" s="197">
        <f>[1]!BasilRadata10[[#This Row],[2A. Barnehagens eier(Private eiere må fylle ut pkt.C):]]</f>
        <v>0</v>
      </c>
      <c r="M465" s="45">
        <f>[1]!BasilRadata10[[#This Row],[8E. Oppgi antall årsverk barnehagen har pensjonsforpliktelser for:]]</f>
        <v>0</v>
      </c>
      <c r="N465" s="11">
        <f>[1]!BasilRadata10[[#This Row],[HEQ
0-2]]</f>
        <v>0</v>
      </c>
      <c r="O465" s="11">
        <f>[1]!BasilRadata10[[#This Row],[HEQ
3-6]]</f>
        <v>0</v>
      </c>
    </row>
    <row r="466" spans="1:15" x14ac:dyDescent="0.25">
      <c r="A466" s="196">
        <f>[1]!BasilRadata10[[#This Row],[År]]</f>
        <v>0</v>
      </c>
      <c r="B466" s="197">
        <f>[1]!BasilRadata10[[#This Row],[1A. Kommunenr:]]</f>
        <v>0</v>
      </c>
      <c r="C466" s="196">
        <f>[1]!BasilRadata10[[#This Row],[1A. Kommune:]]</f>
        <v>0</v>
      </c>
      <c r="D466" s="196">
        <f>[1]!BasilRadata10[[#This Row],[1A. Bydelsnummer:]]</f>
        <v>0</v>
      </c>
      <c r="E466" s="196">
        <f>[1]!BasilRadata10[[#This Row],[1A. Bydelsnavn:]]</f>
        <v>0</v>
      </c>
      <c r="F466" s="196">
        <f>[1]!BasilRadata10[[#This Row],[1A. Fylkesnummer:]]</f>
        <v>0</v>
      </c>
      <c r="G466" s="196">
        <f>[1]!BasilRadata10[[#This Row],[1A. Fylkesnavn:]]</f>
        <v>0</v>
      </c>
      <c r="H466" s="197">
        <f>[1]!BasilRadata10[[#This Row],[1B. Barnehage:]]</f>
        <v>0</v>
      </c>
      <c r="I466" s="197">
        <f>[1]!BasilRadata10[[#This Row],[1B. Organisasjonsnummer:]]</f>
        <v>0</v>
      </c>
      <c r="J466" s="197">
        <f>[1]!BasilRadata10[[#This Row],[1C. Etablert drift(årstall):]]</f>
        <v>0</v>
      </c>
      <c r="K466" s="196">
        <f>[1]!BasilRadata10[[#This Row],[1D. Barnehagetype:]]</f>
        <v>0</v>
      </c>
      <c r="L466" s="197">
        <f>[1]!BasilRadata10[[#This Row],[2A. Barnehagens eier(Private eiere må fylle ut pkt.C):]]</f>
        <v>0</v>
      </c>
      <c r="M466" s="45">
        <f>[1]!BasilRadata10[[#This Row],[8E. Oppgi antall årsverk barnehagen har pensjonsforpliktelser for:]]</f>
        <v>0</v>
      </c>
      <c r="N466" s="11">
        <f>[1]!BasilRadata10[[#This Row],[HEQ
0-2]]</f>
        <v>0</v>
      </c>
      <c r="O466" s="11">
        <f>[1]!BasilRadata10[[#This Row],[HEQ
3-6]]</f>
        <v>0</v>
      </c>
    </row>
    <row r="467" spans="1:15" x14ac:dyDescent="0.25">
      <c r="A467" s="196">
        <f>[1]!BasilRadata10[[#This Row],[År]]</f>
        <v>0</v>
      </c>
      <c r="B467" s="197">
        <f>[1]!BasilRadata10[[#This Row],[1A. Kommunenr:]]</f>
        <v>0</v>
      </c>
      <c r="C467" s="196">
        <f>[1]!BasilRadata10[[#This Row],[1A. Kommune:]]</f>
        <v>0</v>
      </c>
      <c r="D467" s="196">
        <f>[1]!BasilRadata10[[#This Row],[1A. Bydelsnummer:]]</f>
        <v>0</v>
      </c>
      <c r="E467" s="196">
        <f>[1]!BasilRadata10[[#This Row],[1A. Bydelsnavn:]]</f>
        <v>0</v>
      </c>
      <c r="F467" s="196">
        <f>[1]!BasilRadata10[[#This Row],[1A. Fylkesnummer:]]</f>
        <v>0</v>
      </c>
      <c r="G467" s="196">
        <f>[1]!BasilRadata10[[#This Row],[1A. Fylkesnavn:]]</f>
        <v>0</v>
      </c>
      <c r="H467" s="197">
        <f>[1]!BasilRadata10[[#This Row],[1B. Barnehage:]]</f>
        <v>0</v>
      </c>
      <c r="I467" s="197">
        <f>[1]!BasilRadata10[[#This Row],[1B. Organisasjonsnummer:]]</f>
        <v>0</v>
      </c>
      <c r="J467" s="197">
        <f>[1]!BasilRadata10[[#This Row],[1C. Etablert drift(årstall):]]</f>
        <v>0</v>
      </c>
      <c r="K467" s="196">
        <f>[1]!BasilRadata10[[#This Row],[1D. Barnehagetype:]]</f>
        <v>0</v>
      </c>
      <c r="L467" s="197">
        <f>[1]!BasilRadata10[[#This Row],[2A. Barnehagens eier(Private eiere må fylle ut pkt.C):]]</f>
        <v>0</v>
      </c>
      <c r="M467" s="45">
        <f>[1]!BasilRadata10[[#This Row],[8E. Oppgi antall årsverk barnehagen har pensjonsforpliktelser for:]]</f>
        <v>0</v>
      </c>
      <c r="N467" s="11">
        <f>[1]!BasilRadata10[[#This Row],[HEQ
0-2]]</f>
        <v>0</v>
      </c>
      <c r="O467" s="11">
        <f>[1]!BasilRadata10[[#This Row],[HEQ
3-6]]</f>
        <v>0</v>
      </c>
    </row>
    <row r="468" spans="1:15" x14ac:dyDescent="0.25">
      <c r="A468" s="196">
        <f>[1]!BasilRadata10[[#This Row],[År]]</f>
        <v>0</v>
      </c>
      <c r="B468" s="197">
        <f>[1]!BasilRadata10[[#This Row],[1A. Kommunenr:]]</f>
        <v>0</v>
      </c>
      <c r="C468" s="196">
        <f>[1]!BasilRadata10[[#This Row],[1A. Kommune:]]</f>
        <v>0</v>
      </c>
      <c r="D468" s="196">
        <f>[1]!BasilRadata10[[#This Row],[1A. Bydelsnummer:]]</f>
        <v>0</v>
      </c>
      <c r="E468" s="196">
        <f>[1]!BasilRadata10[[#This Row],[1A. Bydelsnavn:]]</f>
        <v>0</v>
      </c>
      <c r="F468" s="196">
        <f>[1]!BasilRadata10[[#This Row],[1A. Fylkesnummer:]]</f>
        <v>0</v>
      </c>
      <c r="G468" s="196">
        <f>[1]!BasilRadata10[[#This Row],[1A. Fylkesnavn:]]</f>
        <v>0</v>
      </c>
      <c r="H468" s="197">
        <f>[1]!BasilRadata10[[#This Row],[1B. Barnehage:]]</f>
        <v>0</v>
      </c>
      <c r="I468" s="197">
        <f>[1]!BasilRadata10[[#This Row],[1B. Organisasjonsnummer:]]</f>
        <v>0</v>
      </c>
      <c r="J468" s="197">
        <f>[1]!BasilRadata10[[#This Row],[1C. Etablert drift(årstall):]]</f>
        <v>0</v>
      </c>
      <c r="K468" s="196">
        <f>[1]!BasilRadata10[[#This Row],[1D. Barnehagetype:]]</f>
        <v>0</v>
      </c>
      <c r="L468" s="197">
        <f>[1]!BasilRadata10[[#This Row],[2A. Barnehagens eier(Private eiere må fylle ut pkt.C):]]</f>
        <v>0</v>
      </c>
      <c r="M468" s="45">
        <f>[1]!BasilRadata10[[#This Row],[8E. Oppgi antall årsverk barnehagen har pensjonsforpliktelser for:]]</f>
        <v>0</v>
      </c>
      <c r="N468" s="11">
        <f>[1]!BasilRadata10[[#This Row],[HEQ
0-2]]</f>
        <v>0</v>
      </c>
      <c r="O468" s="11">
        <f>[1]!BasilRadata10[[#This Row],[HEQ
3-6]]</f>
        <v>0</v>
      </c>
    </row>
    <row r="469" spans="1:15" x14ac:dyDescent="0.25">
      <c r="A469" s="196">
        <f>[1]!BasilRadata10[[#This Row],[År]]</f>
        <v>0</v>
      </c>
      <c r="B469" s="197">
        <f>[1]!BasilRadata10[[#This Row],[1A. Kommunenr:]]</f>
        <v>0</v>
      </c>
      <c r="C469" s="196">
        <f>[1]!BasilRadata10[[#This Row],[1A. Kommune:]]</f>
        <v>0</v>
      </c>
      <c r="D469" s="196">
        <f>[1]!BasilRadata10[[#This Row],[1A. Bydelsnummer:]]</f>
        <v>0</v>
      </c>
      <c r="E469" s="196">
        <f>[1]!BasilRadata10[[#This Row],[1A. Bydelsnavn:]]</f>
        <v>0</v>
      </c>
      <c r="F469" s="196">
        <f>[1]!BasilRadata10[[#This Row],[1A. Fylkesnummer:]]</f>
        <v>0</v>
      </c>
      <c r="G469" s="196">
        <f>[1]!BasilRadata10[[#This Row],[1A. Fylkesnavn:]]</f>
        <v>0</v>
      </c>
      <c r="H469" s="197">
        <f>[1]!BasilRadata10[[#This Row],[1B. Barnehage:]]</f>
        <v>0</v>
      </c>
      <c r="I469" s="197">
        <f>[1]!BasilRadata10[[#This Row],[1B. Organisasjonsnummer:]]</f>
        <v>0</v>
      </c>
      <c r="J469" s="197">
        <f>[1]!BasilRadata10[[#This Row],[1C. Etablert drift(årstall):]]</f>
        <v>0</v>
      </c>
      <c r="K469" s="196">
        <f>[1]!BasilRadata10[[#This Row],[1D. Barnehagetype:]]</f>
        <v>0</v>
      </c>
      <c r="L469" s="197">
        <f>[1]!BasilRadata10[[#This Row],[2A. Barnehagens eier(Private eiere må fylle ut pkt.C):]]</f>
        <v>0</v>
      </c>
      <c r="M469" s="45">
        <f>[1]!BasilRadata10[[#This Row],[8E. Oppgi antall årsverk barnehagen har pensjonsforpliktelser for:]]</f>
        <v>0</v>
      </c>
      <c r="N469" s="11">
        <f>[1]!BasilRadata10[[#This Row],[HEQ
0-2]]</f>
        <v>0</v>
      </c>
      <c r="O469" s="11">
        <f>[1]!BasilRadata10[[#This Row],[HEQ
3-6]]</f>
        <v>0</v>
      </c>
    </row>
    <row r="470" spans="1:15" x14ac:dyDescent="0.25">
      <c r="A470" s="196">
        <f>[1]!BasilRadata10[[#This Row],[År]]</f>
        <v>0</v>
      </c>
      <c r="B470" s="197">
        <f>[1]!BasilRadata10[[#This Row],[1A. Kommunenr:]]</f>
        <v>0</v>
      </c>
      <c r="C470" s="196">
        <f>[1]!BasilRadata10[[#This Row],[1A. Kommune:]]</f>
        <v>0</v>
      </c>
      <c r="D470" s="196">
        <f>[1]!BasilRadata10[[#This Row],[1A. Bydelsnummer:]]</f>
        <v>0</v>
      </c>
      <c r="E470" s="196">
        <f>[1]!BasilRadata10[[#This Row],[1A. Bydelsnavn:]]</f>
        <v>0</v>
      </c>
      <c r="F470" s="196">
        <f>[1]!BasilRadata10[[#This Row],[1A. Fylkesnummer:]]</f>
        <v>0</v>
      </c>
      <c r="G470" s="196">
        <f>[1]!BasilRadata10[[#This Row],[1A. Fylkesnavn:]]</f>
        <v>0</v>
      </c>
      <c r="H470" s="197">
        <f>[1]!BasilRadata10[[#This Row],[1B. Barnehage:]]</f>
        <v>0</v>
      </c>
      <c r="I470" s="197">
        <f>[1]!BasilRadata10[[#This Row],[1B. Organisasjonsnummer:]]</f>
        <v>0</v>
      </c>
      <c r="J470" s="197">
        <f>[1]!BasilRadata10[[#This Row],[1C. Etablert drift(årstall):]]</f>
        <v>0</v>
      </c>
      <c r="K470" s="196">
        <f>[1]!BasilRadata10[[#This Row],[1D. Barnehagetype:]]</f>
        <v>0</v>
      </c>
      <c r="L470" s="197">
        <f>[1]!BasilRadata10[[#This Row],[2A. Barnehagens eier(Private eiere må fylle ut pkt.C):]]</f>
        <v>0</v>
      </c>
      <c r="M470" s="45">
        <f>[1]!BasilRadata10[[#This Row],[8E. Oppgi antall årsverk barnehagen har pensjonsforpliktelser for:]]</f>
        <v>0</v>
      </c>
      <c r="N470" s="11">
        <f>[1]!BasilRadata10[[#This Row],[HEQ
0-2]]</f>
        <v>0</v>
      </c>
      <c r="O470" s="11">
        <f>[1]!BasilRadata10[[#This Row],[HEQ
3-6]]</f>
        <v>0</v>
      </c>
    </row>
    <row r="471" spans="1:15" x14ac:dyDescent="0.25">
      <c r="A471" s="196">
        <f>[1]!BasilRadata10[[#This Row],[År]]</f>
        <v>0</v>
      </c>
      <c r="B471" s="197">
        <f>[1]!BasilRadata10[[#This Row],[1A. Kommunenr:]]</f>
        <v>0</v>
      </c>
      <c r="C471" s="196">
        <f>[1]!BasilRadata10[[#This Row],[1A. Kommune:]]</f>
        <v>0</v>
      </c>
      <c r="D471" s="196">
        <f>[1]!BasilRadata10[[#This Row],[1A. Bydelsnummer:]]</f>
        <v>0</v>
      </c>
      <c r="E471" s="196">
        <f>[1]!BasilRadata10[[#This Row],[1A. Bydelsnavn:]]</f>
        <v>0</v>
      </c>
      <c r="F471" s="196">
        <f>[1]!BasilRadata10[[#This Row],[1A. Fylkesnummer:]]</f>
        <v>0</v>
      </c>
      <c r="G471" s="196">
        <f>[1]!BasilRadata10[[#This Row],[1A. Fylkesnavn:]]</f>
        <v>0</v>
      </c>
      <c r="H471" s="197">
        <f>[1]!BasilRadata10[[#This Row],[1B. Barnehage:]]</f>
        <v>0</v>
      </c>
      <c r="I471" s="197">
        <f>[1]!BasilRadata10[[#This Row],[1B. Organisasjonsnummer:]]</f>
        <v>0</v>
      </c>
      <c r="J471" s="197">
        <f>[1]!BasilRadata10[[#This Row],[1C. Etablert drift(årstall):]]</f>
        <v>0</v>
      </c>
      <c r="K471" s="196">
        <f>[1]!BasilRadata10[[#This Row],[1D. Barnehagetype:]]</f>
        <v>0</v>
      </c>
      <c r="L471" s="197">
        <f>[1]!BasilRadata10[[#This Row],[2A. Barnehagens eier(Private eiere må fylle ut pkt.C):]]</f>
        <v>0</v>
      </c>
      <c r="M471" s="45">
        <f>[1]!BasilRadata10[[#This Row],[8E. Oppgi antall årsverk barnehagen har pensjonsforpliktelser for:]]</f>
        <v>0</v>
      </c>
      <c r="N471" s="11">
        <f>[1]!BasilRadata10[[#This Row],[HEQ
0-2]]</f>
        <v>0</v>
      </c>
      <c r="O471" s="11">
        <f>[1]!BasilRadata10[[#This Row],[HEQ
3-6]]</f>
        <v>0</v>
      </c>
    </row>
    <row r="472" spans="1:15" x14ac:dyDescent="0.25">
      <c r="A472" s="196">
        <f>[1]!BasilRadata10[[#This Row],[År]]</f>
        <v>0</v>
      </c>
      <c r="B472" s="197">
        <f>[1]!BasilRadata10[[#This Row],[1A. Kommunenr:]]</f>
        <v>0</v>
      </c>
      <c r="C472" s="196">
        <f>[1]!BasilRadata10[[#This Row],[1A. Kommune:]]</f>
        <v>0</v>
      </c>
      <c r="D472" s="196">
        <f>[1]!BasilRadata10[[#This Row],[1A. Bydelsnummer:]]</f>
        <v>0</v>
      </c>
      <c r="E472" s="196">
        <f>[1]!BasilRadata10[[#This Row],[1A. Bydelsnavn:]]</f>
        <v>0</v>
      </c>
      <c r="F472" s="196">
        <f>[1]!BasilRadata10[[#This Row],[1A. Fylkesnummer:]]</f>
        <v>0</v>
      </c>
      <c r="G472" s="196">
        <f>[1]!BasilRadata10[[#This Row],[1A. Fylkesnavn:]]</f>
        <v>0</v>
      </c>
      <c r="H472" s="197">
        <f>[1]!BasilRadata10[[#This Row],[1B. Barnehage:]]</f>
        <v>0</v>
      </c>
      <c r="I472" s="197">
        <f>[1]!BasilRadata10[[#This Row],[1B. Organisasjonsnummer:]]</f>
        <v>0</v>
      </c>
      <c r="J472" s="197">
        <f>[1]!BasilRadata10[[#This Row],[1C. Etablert drift(årstall):]]</f>
        <v>0</v>
      </c>
      <c r="K472" s="196">
        <f>[1]!BasilRadata10[[#This Row],[1D. Barnehagetype:]]</f>
        <v>0</v>
      </c>
      <c r="L472" s="197">
        <f>[1]!BasilRadata10[[#This Row],[2A. Barnehagens eier(Private eiere må fylle ut pkt.C):]]</f>
        <v>0</v>
      </c>
      <c r="M472" s="45">
        <f>[1]!BasilRadata10[[#This Row],[8E. Oppgi antall årsverk barnehagen har pensjonsforpliktelser for:]]</f>
        <v>0</v>
      </c>
      <c r="N472" s="11">
        <f>[1]!BasilRadata10[[#This Row],[HEQ
0-2]]</f>
        <v>0</v>
      </c>
      <c r="O472" s="11">
        <f>[1]!BasilRadata10[[#This Row],[HEQ
3-6]]</f>
        <v>0</v>
      </c>
    </row>
    <row r="473" spans="1:15" x14ac:dyDescent="0.25">
      <c r="A473" s="196">
        <f>[1]!BasilRadata10[[#This Row],[År]]</f>
        <v>0</v>
      </c>
      <c r="B473" s="197">
        <f>[1]!BasilRadata10[[#This Row],[1A. Kommunenr:]]</f>
        <v>0</v>
      </c>
      <c r="C473" s="196">
        <f>[1]!BasilRadata10[[#This Row],[1A. Kommune:]]</f>
        <v>0</v>
      </c>
      <c r="D473" s="196">
        <f>[1]!BasilRadata10[[#This Row],[1A. Bydelsnummer:]]</f>
        <v>0</v>
      </c>
      <c r="E473" s="196">
        <f>[1]!BasilRadata10[[#This Row],[1A. Bydelsnavn:]]</f>
        <v>0</v>
      </c>
      <c r="F473" s="196">
        <f>[1]!BasilRadata10[[#This Row],[1A. Fylkesnummer:]]</f>
        <v>0</v>
      </c>
      <c r="G473" s="196">
        <f>[1]!BasilRadata10[[#This Row],[1A. Fylkesnavn:]]</f>
        <v>0</v>
      </c>
      <c r="H473" s="197">
        <f>[1]!BasilRadata10[[#This Row],[1B. Barnehage:]]</f>
        <v>0</v>
      </c>
      <c r="I473" s="197">
        <f>[1]!BasilRadata10[[#This Row],[1B. Organisasjonsnummer:]]</f>
        <v>0</v>
      </c>
      <c r="J473" s="197">
        <f>[1]!BasilRadata10[[#This Row],[1C. Etablert drift(årstall):]]</f>
        <v>0</v>
      </c>
      <c r="K473" s="196">
        <f>[1]!BasilRadata10[[#This Row],[1D. Barnehagetype:]]</f>
        <v>0</v>
      </c>
      <c r="L473" s="197">
        <f>[1]!BasilRadata10[[#This Row],[2A. Barnehagens eier(Private eiere må fylle ut pkt.C):]]</f>
        <v>0</v>
      </c>
      <c r="M473" s="45">
        <f>[1]!BasilRadata10[[#This Row],[8E. Oppgi antall årsverk barnehagen har pensjonsforpliktelser for:]]</f>
        <v>0</v>
      </c>
      <c r="N473" s="11">
        <f>[1]!BasilRadata10[[#This Row],[HEQ
0-2]]</f>
        <v>0</v>
      </c>
      <c r="O473" s="11">
        <f>[1]!BasilRadata10[[#This Row],[HEQ
3-6]]</f>
        <v>0</v>
      </c>
    </row>
    <row r="474" spans="1:15" x14ac:dyDescent="0.25">
      <c r="A474" s="196">
        <f>[1]!BasilRadata10[[#This Row],[År]]</f>
        <v>0</v>
      </c>
      <c r="B474" s="197">
        <f>[1]!BasilRadata10[[#This Row],[1A. Kommunenr:]]</f>
        <v>0</v>
      </c>
      <c r="C474" s="196">
        <f>[1]!BasilRadata10[[#This Row],[1A. Kommune:]]</f>
        <v>0</v>
      </c>
      <c r="D474" s="196">
        <f>[1]!BasilRadata10[[#This Row],[1A. Bydelsnummer:]]</f>
        <v>0</v>
      </c>
      <c r="E474" s="196">
        <f>[1]!BasilRadata10[[#This Row],[1A. Bydelsnavn:]]</f>
        <v>0</v>
      </c>
      <c r="F474" s="196">
        <f>[1]!BasilRadata10[[#This Row],[1A. Fylkesnummer:]]</f>
        <v>0</v>
      </c>
      <c r="G474" s="196">
        <f>[1]!BasilRadata10[[#This Row],[1A. Fylkesnavn:]]</f>
        <v>0</v>
      </c>
      <c r="H474" s="197">
        <f>[1]!BasilRadata10[[#This Row],[1B. Barnehage:]]</f>
        <v>0</v>
      </c>
      <c r="I474" s="197">
        <f>[1]!BasilRadata10[[#This Row],[1B. Organisasjonsnummer:]]</f>
        <v>0</v>
      </c>
      <c r="J474" s="197">
        <f>[1]!BasilRadata10[[#This Row],[1C. Etablert drift(årstall):]]</f>
        <v>0</v>
      </c>
      <c r="K474" s="196">
        <f>[1]!BasilRadata10[[#This Row],[1D. Barnehagetype:]]</f>
        <v>0</v>
      </c>
      <c r="L474" s="197">
        <f>[1]!BasilRadata10[[#This Row],[2A. Barnehagens eier(Private eiere må fylle ut pkt.C):]]</f>
        <v>0</v>
      </c>
      <c r="M474" s="45">
        <f>[1]!BasilRadata10[[#This Row],[8E. Oppgi antall årsverk barnehagen har pensjonsforpliktelser for:]]</f>
        <v>0</v>
      </c>
      <c r="N474" s="11">
        <f>[1]!BasilRadata10[[#This Row],[HEQ
0-2]]</f>
        <v>0</v>
      </c>
      <c r="O474" s="11">
        <f>[1]!BasilRadata10[[#This Row],[HEQ
3-6]]</f>
        <v>0</v>
      </c>
    </row>
    <row r="475" spans="1:15" x14ac:dyDescent="0.25">
      <c r="A475" s="196">
        <f>[1]!BasilRadata10[[#This Row],[År]]</f>
        <v>0</v>
      </c>
      <c r="B475" s="197">
        <f>[1]!BasilRadata10[[#This Row],[1A. Kommunenr:]]</f>
        <v>0</v>
      </c>
      <c r="C475" s="196">
        <f>[1]!BasilRadata10[[#This Row],[1A. Kommune:]]</f>
        <v>0</v>
      </c>
      <c r="D475" s="196">
        <f>[1]!BasilRadata10[[#This Row],[1A. Bydelsnummer:]]</f>
        <v>0</v>
      </c>
      <c r="E475" s="196">
        <f>[1]!BasilRadata10[[#This Row],[1A. Bydelsnavn:]]</f>
        <v>0</v>
      </c>
      <c r="F475" s="196">
        <f>[1]!BasilRadata10[[#This Row],[1A. Fylkesnummer:]]</f>
        <v>0</v>
      </c>
      <c r="G475" s="196">
        <f>[1]!BasilRadata10[[#This Row],[1A. Fylkesnavn:]]</f>
        <v>0</v>
      </c>
      <c r="H475" s="197">
        <f>[1]!BasilRadata10[[#This Row],[1B. Barnehage:]]</f>
        <v>0</v>
      </c>
      <c r="I475" s="197">
        <f>[1]!BasilRadata10[[#This Row],[1B. Organisasjonsnummer:]]</f>
        <v>0</v>
      </c>
      <c r="J475" s="197">
        <f>[1]!BasilRadata10[[#This Row],[1C. Etablert drift(årstall):]]</f>
        <v>0</v>
      </c>
      <c r="K475" s="196">
        <f>[1]!BasilRadata10[[#This Row],[1D. Barnehagetype:]]</f>
        <v>0</v>
      </c>
      <c r="L475" s="197">
        <f>[1]!BasilRadata10[[#This Row],[2A. Barnehagens eier(Private eiere må fylle ut pkt.C):]]</f>
        <v>0</v>
      </c>
      <c r="M475" s="45">
        <f>[1]!BasilRadata10[[#This Row],[8E. Oppgi antall årsverk barnehagen har pensjonsforpliktelser for:]]</f>
        <v>0</v>
      </c>
      <c r="N475" s="11">
        <f>[1]!BasilRadata10[[#This Row],[HEQ
0-2]]</f>
        <v>0</v>
      </c>
      <c r="O475" s="11">
        <f>[1]!BasilRadata10[[#This Row],[HEQ
3-6]]</f>
        <v>0</v>
      </c>
    </row>
    <row r="476" spans="1:15" x14ac:dyDescent="0.25">
      <c r="A476" s="196">
        <f>[1]!BasilRadata10[[#This Row],[År]]</f>
        <v>0</v>
      </c>
      <c r="B476" s="197">
        <f>[1]!BasilRadata10[[#This Row],[1A. Kommunenr:]]</f>
        <v>0</v>
      </c>
      <c r="C476" s="196">
        <f>[1]!BasilRadata10[[#This Row],[1A. Kommune:]]</f>
        <v>0</v>
      </c>
      <c r="D476" s="196">
        <f>[1]!BasilRadata10[[#This Row],[1A. Bydelsnummer:]]</f>
        <v>0</v>
      </c>
      <c r="E476" s="196">
        <f>[1]!BasilRadata10[[#This Row],[1A. Bydelsnavn:]]</f>
        <v>0</v>
      </c>
      <c r="F476" s="196">
        <f>[1]!BasilRadata10[[#This Row],[1A. Fylkesnummer:]]</f>
        <v>0</v>
      </c>
      <c r="G476" s="196">
        <f>[1]!BasilRadata10[[#This Row],[1A. Fylkesnavn:]]</f>
        <v>0</v>
      </c>
      <c r="H476" s="197">
        <f>[1]!BasilRadata10[[#This Row],[1B. Barnehage:]]</f>
        <v>0</v>
      </c>
      <c r="I476" s="197">
        <f>[1]!BasilRadata10[[#This Row],[1B. Organisasjonsnummer:]]</f>
        <v>0</v>
      </c>
      <c r="J476" s="197">
        <f>[1]!BasilRadata10[[#This Row],[1C. Etablert drift(årstall):]]</f>
        <v>0</v>
      </c>
      <c r="K476" s="196">
        <f>[1]!BasilRadata10[[#This Row],[1D. Barnehagetype:]]</f>
        <v>0</v>
      </c>
      <c r="L476" s="197">
        <f>[1]!BasilRadata10[[#This Row],[2A. Barnehagens eier(Private eiere må fylle ut pkt.C):]]</f>
        <v>0</v>
      </c>
      <c r="M476" s="45">
        <f>[1]!BasilRadata10[[#This Row],[8E. Oppgi antall årsverk barnehagen har pensjonsforpliktelser for:]]</f>
        <v>0</v>
      </c>
      <c r="N476" s="11">
        <f>[1]!BasilRadata10[[#This Row],[HEQ
0-2]]</f>
        <v>0</v>
      </c>
      <c r="O476" s="11">
        <f>[1]!BasilRadata10[[#This Row],[HEQ
3-6]]</f>
        <v>0</v>
      </c>
    </row>
    <row r="477" spans="1:15" x14ac:dyDescent="0.25">
      <c r="A477" s="196">
        <f>[1]!BasilRadata10[[#This Row],[År]]</f>
        <v>0</v>
      </c>
      <c r="B477" s="197">
        <f>[1]!BasilRadata10[[#This Row],[1A. Kommunenr:]]</f>
        <v>0</v>
      </c>
      <c r="C477" s="196">
        <f>[1]!BasilRadata10[[#This Row],[1A. Kommune:]]</f>
        <v>0</v>
      </c>
      <c r="D477" s="196">
        <f>[1]!BasilRadata10[[#This Row],[1A. Bydelsnummer:]]</f>
        <v>0</v>
      </c>
      <c r="E477" s="196">
        <f>[1]!BasilRadata10[[#This Row],[1A. Bydelsnavn:]]</f>
        <v>0</v>
      </c>
      <c r="F477" s="196">
        <f>[1]!BasilRadata10[[#This Row],[1A. Fylkesnummer:]]</f>
        <v>0</v>
      </c>
      <c r="G477" s="196">
        <f>[1]!BasilRadata10[[#This Row],[1A. Fylkesnavn:]]</f>
        <v>0</v>
      </c>
      <c r="H477" s="197">
        <f>[1]!BasilRadata10[[#This Row],[1B. Barnehage:]]</f>
        <v>0</v>
      </c>
      <c r="I477" s="197">
        <f>[1]!BasilRadata10[[#This Row],[1B. Organisasjonsnummer:]]</f>
        <v>0</v>
      </c>
      <c r="J477" s="197">
        <f>[1]!BasilRadata10[[#This Row],[1C. Etablert drift(årstall):]]</f>
        <v>0</v>
      </c>
      <c r="K477" s="196">
        <f>[1]!BasilRadata10[[#This Row],[1D. Barnehagetype:]]</f>
        <v>0</v>
      </c>
      <c r="L477" s="197">
        <f>[1]!BasilRadata10[[#This Row],[2A. Barnehagens eier(Private eiere må fylle ut pkt.C):]]</f>
        <v>0</v>
      </c>
      <c r="M477" s="45">
        <f>[1]!BasilRadata10[[#This Row],[8E. Oppgi antall årsverk barnehagen har pensjonsforpliktelser for:]]</f>
        <v>0</v>
      </c>
      <c r="N477" s="11">
        <f>[1]!BasilRadata10[[#This Row],[HEQ
0-2]]</f>
        <v>0</v>
      </c>
      <c r="O477" s="11">
        <f>[1]!BasilRadata10[[#This Row],[HEQ
3-6]]</f>
        <v>0</v>
      </c>
    </row>
    <row r="478" spans="1:15" x14ac:dyDescent="0.25">
      <c r="A478" s="196">
        <f>[1]!BasilRadata10[[#This Row],[År]]</f>
        <v>0</v>
      </c>
      <c r="B478" s="197">
        <f>[1]!BasilRadata10[[#This Row],[1A. Kommunenr:]]</f>
        <v>0</v>
      </c>
      <c r="C478" s="196">
        <f>[1]!BasilRadata10[[#This Row],[1A. Kommune:]]</f>
        <v>0</v>
      </c>
      <c r="D478" s="196">
        <f>[1]!BasilRadata10[[#This Row],[1A. Bydelsnummer:]]</f>
        <v>0</v>
      </c>
      <c r="E478" s="196">
        <f>[1]!BasilRadata10[[#This Row],[1A. Bydelsnavn:]]</f>
        <v>0</v>
      </c>
      <c r="F478" s="196">
        <f>[1]!BasilRadata10[[#This Row],[1A. Fylkesnummer:]]</f>
        <v>0</v>
      </c>
      <c r="G478" s="196">
        <f>[1]!BasilRadata10[[#This Row],[1A. Fylkesnavn:]]</f>
        <v>0</v>
      </c>
      <c r="H478" s="197">
        <f>[1]!BasilRadata10[[#This Row],[1B. Barnehage:]]</f>
        <v>0</v>
      </c>
      <c r="I478" s="197">
        <f>[1]!BasilRadata10[[#This Row],[1B. Organisasjonsnummer:]]</f>
        <v>0</v>
      </c>
      <c r="J478" s="197">
        <f>[1]!BasilRadata10[[#This Row],[1C. Etablert drift(årstall):]]</f>
        <v>0</v>
      </c>
      <c r="K478" s="196">
        <f>[1]!BasilRadata10[[#This Row],[1D. Barnehagetype:]]</f>
        <v>0</v>
      </c>
      <c r="L478" s="197">
        <f>[1]!BasilRadata10[[#This Row],[2A. Barnehagens eier(Private eiere må fylle ut pkt.C):]]</f>
        <v>0</v>
      </c>
      <c r="M478" s="45">
        <f>[1]!BasilRadata10[[#This Row],[8E. Oppgi antall årsverk barnehagen har pensjonsforpliktelser for:]]</f>
        <v>0</v>
      </c>
      <c r="N478" s="11">
        <f>[1]!BasilRadata10[[#This Row],[HEQ
0-2]]</f>
        <v>0</v>
      </c>
      <c r="O478" s="11">
        <f>[1]!BasilRadata10[[#This Row],[HEQ
3-6]]</f>
        <v>0</v>
      </c>
    </row>
    <row r="479" spans="1:15" x14ac:dyDescent="0.25">
      <c r="A479" s="196">
        <f>[1]!BasilRadata10[[#This Row],[År]]</f>
        <v>0</v>
      </c>
      <c r="B479" s="197">
        <f>[1]!BasilRadata10[[#This Row],[1A. Kommunenr:]]</f>
        <v>0</v>
      </c>
      <c r="C479" s="196">
        <f>[1]!BasilRadata10[[#This Row],[1A. Kommune:]]</f>
        <v>0</v>
      </c>
      <c r="D479" s="196">
        <f>[1]!BasilRadata10[[#This Row],[1A. Bydelsnummer:]]</f>
        <v>0</v>
      </c>
      <c r="E479" s="196">
        <f>[1]!BasilRadata10[[#This Row],[1A. Bydelsnavn:]]</f>
        <v>0</v>
      </c>
      <c r="F479" s="196">
        <f>[1]!BasilRadata10[[#This Row],[1A. Fylkesnummer:]]</f>
        <v>0</v>
      </c>
      <c r="G479" s="196">
        <f>[1]!BasilRadata10[[#This Row],[1A. Fylkesnavn:]]</f>
        <v>0</v>
      </c>
      <c r="H479" s="197">
        <f>[1]!BasilRadata10[[#This Row],[1B. Barnehage:]]</f>
        <v>0</v>
      </c>
      <c r="I479" s="197">
        <f>[1]!BasilRadata10[[#This Row],[1B. Organisasjonsnummer:]]</f>
        <v>0</v>
      </c>
      <c r="J479" s="197">
        <f>[1]!BasilRadata10[[#This Row],[1C. Etablert drift(årstall):]]</f>
        <v>0</v>
      </c>
      <c r="K479" s="196">
        <f>[1]!BasilRadata10[[#This Row],[1D. Barnehagetype:]]</f>
        <v>0</v>
      </c>
      <c r="L479" s="197">
        <f>[1]!BasilRadata10[[#This Row],[2A. Barnehagens eier(Private eiere må fylle ut pkt.C):]]</f>
        <v>0</v>
      </c>
      <c r="M479" s="45">
        <f>[1]!BasilRadata10[[#This Row],[8E. Oppgi antall årsverk barnehagen har pensjonsforpliktelser for:]]</f>
        <v>0</v>
      </c>
      <c r="N479" s="11">
        <f>[1]!BasilRadata10[[#This Row],[HEQ
0-2]]</f>
        <v>0</v>
      </c>
      <c r="O479" s="11">
        <f>[1]!BasilRadata10[[#This Row],[HEQ
3-6]]</f>
        <v>0</v>
      </c>
    </row>
    <row r="480" spans="1:15" x14ac:dyDescent="0.25">
      <c r="A480" s="196">
        <f>[1]!BasilRadata10[[#This Row],[År]]</f>
        <v>0</v>
      </c>
      <c r="B480" s="197">
        <f>[1]!BasilRadata10[[#This Row],[1A. Kommunenr:]]</f>
        <v>0</v>
      </c>
      <c r="C480" s="196">
        <f>[1]!BasilRadata10[[#This Row],[1A. Kommune:]]</f>
        <v>0</v>
      </c>
      <c r="D480" s="196">
        <f>[1]!BasilRadata10[[#This Row],[1A. Bydelsnummer:]]</f>
        <v>0</v>
      </c>
      <c r="E480" s="196">
        <f>[1]!BasilRadata10[[#This Row],[1A. Bydelsnavn:]]</f>
        <v>0</v>
      </c>
      <c r="F480" s="196">
        <f>[1]!BasilRadata10[[#This Row],[1A. Fylkesnummer:]]</f>
        <v>0</v>
      </c>
      <c r="G480" s="196">
        <f>[1]!BasilRadata10[[#This Row],[1A. Fylkesnavn:]]</f>
        <v>0</v>
      </c>
      <c r="H480" s="197">
        <f>[1]!BasilRadata10[[#This Row],[1B. Barnehage:]]</f>
        <v>0</v>
      </c>
      <c r="I480" s="197">
        <f>[1]!BasilRadata10[[#This Row],[1B. Organisasjonsnummer:]]</f>
        <v>0</v>
      </c>
      <c r="J480" s="197">
        <f>[1]!BasilRadata10[[#This Row],[1C. Etablert drift(årstall):]]</f>
        <v>0</v>
      </c>
      <c r="K480" s="196">
        <f>[1]!BasilRadata10[[#This Row],[1D. Barnehagetype:]]</f>
        <v>0</v>
      </c>
      <c r="L480" s="197">
        <f>[1]!BasilRadata10[[#This Row],[2A. Barnehagens eier(Private eiere må fylle ut pkt.C):]]</f>
        <v>0</v>
      </c>
      <c r="M480" s="45">
        <f>[1]!BasilRadata10[[#This Row],[8E. Oppgi antall årsverk barnehagen har pensjonsforpliktelser for:]]</f>
        <v>0</v>
      </c>
      <c r="N480" s="11">
        <f>[1]!BasilRadata10[[#This Row],[HEQ
0-2]]</f>
        <v>0</v>
      </c>
      <c r="O480" s="11">
        <f>[1]!BasilRadata10[[#This Row],[HEQ
3-6]]</f>
        <v>0</v>
      </c>
    </row>
    <row r="481" spans="1:15" x14ac:dyDescent="0.25">
      <c r="A481" s="196">
        <f>[1]!BasilRadata10[[#This Row],[År]]</f>
        <v>0</v>
      </c>
      <c r="B481" s="197">
        <f>[1]!BasilRadata10[[#This Row],[1A. Kommunenr:]]</f>
        <v>0</v>
      </c>
      <c r="C481" s="196">
        <f>[1]!BasilRadata10[[#This Row],[1A. Kommune:]]</f>
        <v>0</v>
      </c>
      <c r="D481" s="196">
        <f>[1]!BasilRadata10[[#This Row],[1A. Bydelsnummer:]]</f>
        <v>0</v>
      </c>
      <c r="E481" s="196">
        <f>[1]!BasilRadata10[[#This Row],[1A. Bydelsnavn:]]</f>
        <v>0</v>
      </c>
      <c r="F481" s="196">
        <f>[1]!BasilRadata10[[#This Row],[1A. Fylkesnummer:]]</f>
        <v>0</v>
      </c>
      <c r="G481" s="196">
        <f>[1]!BasilRadata10[[#This Row],[1A. Fylkesnavn:]]</f>
        <v>0</v>
      </c>
      <c r="H481" s="197">
        <f>[1]!BasilRadata10[[#This Row],[1B. Barnehage:]]</f>
        <v>0</v>
      </c>
      <c r="I481" s="197">
        <f>[1]!BasilRadata10[[#This Row],[1B. Organisasjonsnummer:]]</f>
        <v>0</v>
      </c>
      <c r="J481" s="197">
        <f>[1]!BasilRadata10[[#This Row],[1C. Etablert drift(årstall):]]</f>
        <v>0</v>
      </c>
      <c r="K481" s="196">
        <f>[1]!BasilRadata10[[#This Row],[1D. Barnehagetype:]]</f>
        <v>0</v>
      </c>
      <c r="L481" s="197">
        <f>[1]!BasilRadata10[[#This Row],[2A. Barnehagens eier(Private eiere må fylle ut pkt.C):]]</f>
        <v>0</v>
      </c>
      <c r="M481" s="45">
        <f>[1]!BasilRadata10[[#This Row],[8E. Oppgi antall årsverk barnehagen har pensjonsforpliktelser for:]]</f>
        <v>0</v>
      </c>
      <c r="N481" s="11">
        <f>[1]!BasilRadata10[[#This Row],[HEQ
0-2]]</f>
        <v>0</v>
      </c>
      <c r="O481" s="11">
        <f>[1]!BasilRadata10[[#This Row],[HEQ
3-6]]</f>
        <v>0</v>
      </c>
    </row>
    <row r="482" spans="1:15" x14ac:dyDescent="0.25">
      <c r="A482" s="196">
        <f>[1]!BasilRadata10[[#This Row],[År]]</f>
        <v>0</v>
      </c>
      <c r="B482" s="197">
        <f>[1]!BasilRadata10[[#This Row],[1A. Kommunenr:]]</f>
        <v>0</v>
      </c>
      <c r="C482" s="196">
        <f>[1]!BasilRadata10[[#This Row],[1A. Kommune:]]</f>
        <v>0</v>
      </c>
      <c r="D482" s="196">
        <f>[1]!BasilRadata10[[#This Row],[1A. Bydelsnummer:]]</f>
        <v>0</v>
      </c>
      <c r="E482" s="196">
        <f>[1]!BasilRadata10[[#This Row],[1A. Bydelsnavn:]]</f>
        <v>0</v>
      </c>
      <c r="F482" s="196">
        <f>[1]!BasilRadata10[[#This Row],[1A. Fylkesnummer:]]</f>
        <v>0</v>
      </c>
      <c r="G482" s="196">
        <f>[1]!BasilRadata10[[#This Row],[1A. Fylkesnavn:]]</f>
        <v>0</v>
      </c>
      <c r="H482" s="197">
        <f>[1]!BasilRadata10[[#This Row],[1B. Barnehage:]]</f>
        <v>0</v>
      </c>
      <c r="I482" s="197">
        <f>[1]!BasilRadata10[[#This Row],[1B. Organisasjonsnummer:]]</f>
        <v>0</v>
      </c>
      <c r="J482" s="197">
        <f>[1]!BasilRadata10[[#This Row],[1C. Etablert drift(årstall):]]</f>
        <v>0</v>
      </c>
      <c r="K482" s="196">
        <f>[1]!BasilRadata10[[#This Row],[1D. Barnehagetype:]]</f>
        <v>0</v>
      </c>
      <c r="L482" s="197">
        <f>[1]!BasilRadata10[[#This Row],[2A. Barnehagens eier(Private eiere må fylle ut pkt.C):]]</f>
        <v>0</v>
      </c>
      <c r="M482" s="45">
        <f>[1]!BasilRadata10[[#This Row],[8E. Oppgi antall årsverk barnehagen har pensjonsforpliktelser for:]]</f>
        <v>0</v>
      </c>
      <c r="N482" s="11">
        <f>[1]!BasilRadata10[[#This Row],[HEQ
0-2]]</f>
        <v>0</v>
      </c>
      <c r="O482" s="11">
        <f>[1]!BasilRadata10[[#This Row],[HEQ
3-6]]</f>
        <v>0</v>
      </c>
    </row>
    <row r="483" spans="1:15" x14ac:dyDescent="0.25">
      <c r="A483" s="196">
        <f>[1]!BasilRadata10[[#This Row],[År]]</f>
        <v>0</v>
      </c>
      <c r="B483" s="197">
        <f>[1]!BasilRadata10[[#This Row],[1A. Kommunenr:]]</f>
        <v>0</v>
      </c>
      <c r="C483" s="196">
        <f>[1]!BasilRadata10[[#This Row],[1A. Kommune:]]</f>
        <v>0</v>
      </c>
      <c r="D483" s="196">
        <f>[1]!BasilRadata10[[#This Row],[1A. Bydelsnummer:]]</f>
        <v>0</v>
      </c>
      <c r="E483" s="196">
        <f>[1]!BasilRadata10[[#This Row],[1A. Bydelsnavn:]]</f>
        <v>0</v>
      </c>
      <c r="F483" s="196">
        <f>[1]!BasilRadata10[[#This Row],[1A. Fylkesnummer:]]</f>
        <v>0</v>
      </c>
      <c r="G483" s="196">
        <f>[1]!BasilRadata10[[#This Row],[1A. Fylkesnavn:]]</f>
        <v>0</v>
      </c>
      <c r="H483" s="197">
        <f>[1]!BasilRadata10[[#This Row],[1B. Barnehage:]]</f>
        <v>0</v>
      </c>
      <c r="I483" s="197">
        <f>[1]!BasilRadata10[[#This Row],[1B. Organisasjonsnummer:]]</f>
        <v>0</v>
      </c>
      <c r="J483" s="197">
        <f>[1]!BasilRadata10[[#This Row],[1C. Etablert drift(årstall):]]</f>
        <v>0</v>
      </c>
      <c r="K483" s="196">
        <f>[1]!BasilRadata10[[#This Row],[1D. Barnehagetype:]]</f>
        <v>0</v>
      </c>
      <c r="L483" s="197">
        <f>[1]!BasilRadata10[[#This Row],[2A. Barnehagens eier(Private eiere må fylle ut pkt.C):]]</f>
        <v>0</v>
      </c>
      <c r="M483" s="45">
        <f>[1]!BasilRadata10[[#This Row],[8E. Oppgi antall årsverk barnehagen har pensjonsforpliktelser for:]]</f>
        <v>0</v>
      </c>
      <c r="N483" s="11">
        <f>[1]!BasilRadata10[[#This Row],[HEQ
0-2]]</f>
        <v>0</v>
      </c>
      <c r="O483" s="11">
        <f>[1]!BasilRadata10[[#This Row],[HEQ
3-6]]</f>
        <v>0</v>
      </c>
    </row>
    <row r="484" spans="1:15" x14ac:dyDescent="0.25">
      <c r="A484" s="196">
        <f>[1]!BasilRadata10[[#This Row],[År]]</f>
        <v>0</v>
      </c>
      <c r="B484" s="197">
        <f>[1]!BasilRadata10[[#This Row],[1A. Kommunenr:]]</f>
        <v>0</v>
      </c>
      <c r="C484" s="196">
        <f>[1]!BasilRadata10[[#This Row],[1A. Kommune:]]</f>
        <v>0</v>
      </c>
      <c r="D484" s="196">
        <f>[1]!BasilRadata10[[#This Row],[1A. Bydelsnummer:]]</f>
        <v>0</v>
      </c>
      <c r="E484" s="196">
        <f>[1]!BasilRadata10[[#This Row],[1A. Bydelsnavn:]]</f>
        <v>0</v>
      </c>
      <c r="F484" s="196">
        <f>[1]!BasilRadata10[[#This Row],[1A. Fylkesnummer:]]</f>
        <v>0</v>
      </c>
      <c r="G484" s="196">
        <f>[1]!BasilRadata10[[#This Row],[1A. Fylkesnavn:]]</f>
        <v>0</v>
      </c>
      <c r="H484" s="197">
        <f>[1]!BasilRadata10[[#This Row],[1B. Barnehage:]]</f>
        <v>0</v>
      </c>
      <c r="I484" s="197">
        <f>[1]!BasilRadata10[[#This Row],[1B. Organisasjonsnummer:]]</f>
        <v>0</v>
      </c>
      <c r="J484" s="197">
        <f>[1]!BasilRadata10[[#This Row],[1C. Etablert drift(årstall):]]</f>
        <v>0</v>
      </c>
      <c r="K484" s="196">
        <f>[1]!BasilRadata10[[#This Row],[1D. Barnehagetype:]]</f>
        <v>0</v>
      </c>
      <c r="L484" s="197">
        <f>[1]!BasilRadata10[[#This Row],[2A. Barnehagens eier(Private eiere må fylle ut pkt.C):]]</f>
        <v>0</v>
      </c>
      <c r="M484" s="45">
        <f>[1]!BasilRadata10[[#This Row],[8E. Oppgi antall årsverk barnehagen har pensjonsforpliktelser for:]]</f>
        <v>0</v>
      </c>
      <c r="N484" s="11">
        <f>[1]!BasilRadata10[[#This Row],[HEQ
0-2]]</f>
        <v>0</v>
      </c>
      <c r="O484" s="11">
        <f>[1]!BasilRadata10[[#This Row],[HEQ
3-6]]</f>
        <v>0</v>
      </c>
    </row>
    <row r="485" spans="1:15" x14ac:dyDescent="0.25">
      <c r="A485">
        <f>[1]!BasilRadata10[[#This Row],[År]]</f>
        <v>0</v>
      </c>
      <c r="B485">
        <f>[1]!BasilRadata10[[#This Row],[1A. Kommunenr:]]</f>
        <v>0</v>
      </c>
      <c r="C485">
        <f>[1]!BasilRadata10[[#This Row],[1A. Kommune:]]</f>
        <v>0</v>
      </c>
      <c r="D485">
        <f>[1]!BasilRadata10[[#This Row],[1A. Bydelsnummer:]]</f>
        <v>0</v>
      </c>
      <c r="E485">
        <f>[1]!BasilRadata10[[#This Row],[1A. Bydelsnavn:]]</f>
        <v>0</v>
      </c>
      <c r="F485">
        <f>[1]!BasilRadata10[[#This Row],[1A. Fylkesnummer:]]</f>
        <v>0</v>
      </c>
      <c r="G485">
        <f>[1]!BasilRadata10[[#This Row],[1A. Fylkesnavn:]]</f>
        <v>0</v>
      </c>
      <c r="H485">
        <f>[1]!BasilRadata10[[#This Row],[1B. Barnehage:]]</f>
        <v>0</v>
      </c>
      <c r="I485">
        <f>[1]!BasilRadata10[[#This Row],[1B. Organisasjonsnummer:]]</f>
        <v>0</v>
      </c>
      <c r="J485">
        <f>[1]!BasilRadata10[[#This Row],[1C. Etablert drift(årstall):]]</f>
        <v>0</v>
      </c>
      <c r="K485">
        <f>[1]!BasilRadata10[[#This Row],[1D. Barnehagetype:]]</f>
        <v>0</v>
      </c>
      <c r="L485">
        <f>[1]!BasilRadata10[[#This Row],[2A. Barnehagens eier(Private eiere må fylle ut pkt.C):]]</f>
        <v>0</v>
      </c>
      <c r="M485">
        <f>[1]!BasilRadata10[[#This Row],[8E. Oppgi antall årsverk barnehagen har pensjonsforpliktelser for:]]</f>
        <v>0</v>
      </c>
      <c r="N485" s="11">
        <f>[1]!BasilRadata10[[#This Row],[HEQ
0-2]]</f>
        <v>0</v>
      </c>
      <c r="O485" s="11">
        <f>[1]!BasilRadata10[[#This Row],[HEQ
3-6]]</f>
        <v>0</v>
      </c>
    </row>
    <row r="486" spans="1:15" x14ac:dyDescent="0.25">
      <c r="A486">
        <f>[1]!BasilRadata10[[#This Row],[År]]</f>
        <v>0</v>
      </c>
      <c r="B486">
        <f>[1]!BasilRadata10[[#This Row],[1A. Kommunenr:]]</f>
        <v>0</v>
      </c>
      <c r="C486">
        <f>[1]!BasilRadata10[[#This Row],[1A. Kommune:]]</f>
        <v>0</v>
      </c>
      <c r="D486">
        <f>[1]!BasilRadata10[[#This Row],[1A. Bydelsnummer:]]</f>
        <v>0</v>
      </c>
      <c r="E486">
        <f>[1]!BasilRadata10[[#This Row],[1A. Bydelsnavn:]]</f>
        <v>0</v>
      </c>
      <c r="F486">
        <f>[1]!BasilRadata10[[#This Row],[1A. Fylkesnummer:]]</f>
        <v>0</v>
      </c>
      <c r="G486">
        <f>[1]!BasilRadata10[[#This Row],[1A. Fylkesnavn:]]</f>
        <v>0</v>
      </c>
      <c r="H486">
        <f>[1]!BasilRadata10[[#This Row],[1B. Barnehage:]]</f>
        <v>0</v>
      </c>
      <c r="I486">
        <f>[1]!BasilRadata10[[#This Row],[1B. Organisasjonsnummer:]]</f>
        <v>0</v>
      </c>
      <c r="J486">
        <f>[1]!BasilRadata10[[#This Row],[1C. Etablert drift(årstall):]]</f>
        <v>0</v>
      </c>
      <c r="K486">
        <f>[1]!BasilRadata10[[#This Row],[1D. Barnehagetype:]]</f>
        <v>0</v>
      </c>
      <c r="L486">
        <f>[1]!BasilRadata10[[#This Row],[2A. Barnehagens eier(Private eiere må fylle ut pkt.C):]]</f>
        <v>0</v>
      </c>
      <c r="M486">
        <f>[1]!BasilRadata10[[#This Row],[8E. Oppgi antall årsverk barnehagen har pensjonsforpliktelser for:]]</f>
        <v>0</v>
      </c>
      <c r="N486" s="11">
        <f>[1]!BasilRadata10[[#This Row],[HEQ
0-2]]</f>
        <v>0</v>
      </c>
      <c r="O486" s="11">
        <f>[1]!BasilRadata10[[#This Row],[HEQ
3-6]]</f>
        <v>0</v>
      </c>
    </row>
    <row r="487" spans="1:15" x14ac:dyDescent="0.25">
      <c r="A487">
        <f>[1]!BasilRadata10[[#This Row],[År]]</f>
        <v>0</v>
      </c>
      <c r="B487">
        <f>[1]!BasilRadata10[[#This Row],[1A. Kommunenr:]]</f>
        <v>0</v>
      </c>
      <c r="C487">
        <f>[1]!BasilRadata10[[#This Row],[1A. Kommune:]]</f>
        <v>0</v>
      </c>
      <c r="D487">
        <f>[1]!BasilRadata10[[#This Row],[1A. Bydelsnummer:]]</f>
        <v>0</v>
      </c>
      <c r="E487">
        <f>[1]!BasilRadata10[[#This Row],[1A. Bydelsnavn:]]</f>
        <v>0</v>
      </c>
      <c r="F487">
        <f>[1]!BasilRadata10[[#This Row],[1A. Fylkesnummer:]]</f>
        <v>0</v>
      </c>
      <c r="G487">
        <f>[1]!BasilRadata10[[#This Row],[1A. Fylkesnavn:]]</f>
        <v>0</v>
      </c>
      <c r="H487">
        <f>[1]!BasilRadata10[[#This Row],[1B. Barnehage:]]</f>
        <v>0</v>
      </c>
      <c r="I487">
        <f>[1]!BasilRadata10[[#This Row],[1B. Organisasjonsnummer:]]</f>
        <v>0</v>
      </c>
      <c r="J487">
        <f>[1]!BasilRadata10[[#This Row],[1C. Etablert drift(årstall):]]</f>
        <v>0</v>
      </c>
      <c r="K487">
        <f>[1]!BasilRadata10[[#This Row],[1D. Barnehagetype:]]</f>
        <v>0</v>
      </c>
      <c r="L487">
        <f>[1]!BasilRadata10[[#This Row],[2A. Barnehagens eier(Private eiere må fylle ut pkt.C):]]</f>
        <v>0</v>
      </c>
      <c r="M487">
        <f>[1]!BasilRadata10[[#This Row],[8E. Oppgi antall årsverk barnehagen har pensjonsforpliktelser for:]]</f>
        <v>0</v>
      </c>
      <c r="N487" s="11">
        <f>[1]!BasilRadata10[[#This Row],[HEQ
0-2]]</f>
        <v>0</v>
      </c>
      <c r="O487" s="11">
        <f>[1]!BasilRadata10[[#This Row],[HEQ
3-6]]</f>
        <v>0</v>
      </c>
    </row>
    <row r="488" spans="1:15" x14ac:dyDescent="0.25">
      <c r="A488">
        <f>[1]!BasilRadata10[[#This Row],[År]]</f>
        <v>0</v>
      </c>
      <c r="B488">
        <f>[1]!BasilRadata10[[#This Row],[1A. Kommunenr:]]</f>
        <v>0</v>
      </c>
      <c r="C488">
        <f>[1]!BasilRadata10[[#This Row],[1A. Kommune:]]</f>
        <v>0</v>
      </c>
      <c r="D488">
        <f>[1]!BasilRadata10[[#This Row],[1A. Bydelsnummer:]]</f>
        <v>0</v>
      </c>
      <c r="E488">
        <f>[1]!BasilRadata10[[#This Row],[1A. Bydelsnavn:]]</f>
        <v>0</v>
      </c>
      <c r="F488">
        <f>[1]!BasilRadata10[[#This Row],[1A. Fylkesnummer:]]</f>
        <v>0</v>
      </c>
      <c r="G488">
        <f>[1]!BasilRadata10[[#This Row],[1A. Fylkesnavn:]]</f>
        <v>0</v>
      </c>
      <c r="H488">
        <f>[1]!BasilRadata10[[#This Row],[1B. Barnehage:]]</f>
        <v>0</v>
      </c>
      <c r="I488">
        <f>[1]!BasilRadata10[[#This Row],[1B. Organisasjonsnummer:]]</f>
        <v>0</v>
      </c>
      <c r="J488">
        <f>[1]!BasilRadata10[[#This Row],[1C. Etablert drift(årstall):]]</f>
        <v>0</v>
      </c>
      <c r="K488">
        <f>[1]!BasilRadata10[[#This Row],[1D. Barnehagetype:]]</f>
        <v>0</v>
      </c>
      <c r="L488">
        <f>[1]!BasilRadata10[[#This Row],[2A. Barnehagens eier(Private eiere må fylle ut pkt.C):]]</f>
        <v>0</v>
      </c>
      <c r="M488">
        <f>[1]!BasilRadata10[[#This Row],[8E. Oppgi antall årsverk barnehagen har pensjonsforpliktelser for:]]</f>
        <v>0</v>
      </c>
      <c r="N488" s="11">
        <f>[1]!BasilRadata10[[#This Row],[HEQ
0-2]]</f>
        <v>0</v>
      </c>
      <c r="O488" s="11">
        <f>[1]!BasilRadata10[[#This Row],[HEQ
3-6]]</f>
        <v>0</v>
      </c>
    </row>
    <row r="489" spans="1:15" x14ac:dyDescent="0.25">
      <c r="A489">
        <f>[1]!BasilRadata10[[#This Row],[År]]</f>
        <v>0</v>
      </c>
      <c r="B489">
        <f>[1]!BasilRadata10[[#This Row],[1A. Kommunenr:]]</f>
        <v>0</v>
      </c>
      <c r="C489">
        <f>[1]!BasilRadata10[[#This Row],[1A. Kommune:]]</f>
        <v>0</v>
      </c>
      <c r="D489">
        <f>[1]!BasilRadata10[[#This Row],[1A. Bydelsnummer:]]</f>
        <v>0</v>
      </c>
      <c r="E489">
        <f>[1]!BasilRadata10[[#This Row],[1A. Bydelsnavn:]]</f>
        <v>0</v>
      </c>
      <c r="F489">
        <f>[1]!BasilRadata10[[#This Row],[1A. Fylkesnummer:]]</f>
        <v>0</v>
      </c>
      <c r="G489">
        <f>[1]!BasilRadata10[[#This Row],[1A. Fylkesnavn:]]</f>
        <v>0</v>
      </c>
      <c r="H489">
        <f>[1]!BasilRadata10[[#This Row],[1B. Barnehage:]]</f>
        <v>0</v>
      </c>
      <c r="I489">
        <f>[1]!BasilRadata10[[#This Row],[1B. Organisasjonsnummer:]]</f>
        <v>0</v>
      </c>
      <c r="J489">
        <f>[1]!BasilRadata10[[#This Row],[1C. Etablert drift(årstall):]]</f>
        <v>0</v>
      </c>
      <c r="K489">
        <f>[1]!BasilRadata10[[#This Row],[1D. Barnehagetype:]]</f>
        <v>0</v>
      </c>
      <c r="L489">
        <f>[1]!BasilRadata10[[#This Row],[2A. Barnehagens eier(Private eiere må fylle ut pkt.C):]]</f>
        <v>0</v>
      </c>
      <c r="M489">
        <f>[1]!BasilRadata10[[#This Row],[8E. Oppgi antall årsverk barnehagen har pensjonsforpliktelser for:]]</f>
        <v>0</v>
      </c>
      <c r="N489" s="11">
        <f>[1]!BasilRadata10[[#This Row],[HEQ
0-2]]</f>
        <v>0</v>
      </c>
      <c r="O489" s="11">
        <f>[1]!BasilRadata10[[#This Row],[HEQ
3-6]]</f>
        <v>0</v>
      </c>
    </row>
    <row r="490" spans="1:15" x14ac:dyDescent="0.25">
      <c r="A490">
        <f>[1]!BasilRadata10[[#This Row],[År]]</f>
        <v>0</v>
      </c>
      <c r="B490">
        <f>[1]!BasilRadata10[[#This Row],[1A. Kommunenr:]]</f>
        <v>0</v>
      </c>
      <c r="C490">
        <f>[1]!BasilRadata10[[#This Row],[1A. Kommune:]]</f>
        <v>0</v>
      </c>
      <c r="D490">
        <f>[1]!BasilRadata10[[#This Row],[1A. Bydelsnummer:]]</f>
        <v>0</v>
      </c>
      <c r="E490">
        <f>[1]!BasilRadata10[[#This Row],[1A. Bydelsnavn:]]</f>
        <v>0</v>
      </c>
      <c r="F490">
        <f>[1]!BasilRadata10[[#This Row],[1A. Fylkesnummer:]]</f>
        <v>0</v>
      </c>
      <c r="G490">
        <f>[1]!BasilRadata10[[#This Row],[1A. Fylkesnavn:]]</f>
        <v>0</v>
      </c>
      <c r="H490">
        <f>[1]!BasilRadata10[[#This Row],[1B. Barnehage:]]</f>
        <v>0</v>
      </c>
      <c r="I490">
        <f>[1]!BasilRadata10[[#This Row],[1B. Organisasjonsnummer:]]</f>
        <v>0</v>
      </c>
      <c r="J490">
        <f>[1]!BasilRadata10[[#This Row],[1C. Etablert drift(årstall):]]</f>
        <v>0</v>
      </c>
      <c r="K490">
        <f>[1]!BasilRadata10[[#This Row],[1D. Barnehagetype:]]</f>
        <v>0</v>
      </c>
      <c r="L490">
        <f>[1]!BasilRadata10[[#This Row],[2A. Barnehagens eier(Private eiere må fylle ut pkt.C):]]</f>
        <v>0</v>
      </c>
      <c r="M490">
        <f>[1]!BasilRadata10[[#This Row],[8E. Oppgi antall årsverk barnehagen har pensjonsforpliktelser for:]]</f>
        <v>0</v>
      </c>
      <c r="N490" s="11">
        <f>[1]!BasilRadata10[[#This Row],[HEQ
0-2]]</f>
        <v>0</v>
      </c>
      <c r="O490" s="11">
        <f>[1]!BasilRadata10[[#This Row],[HEQ
3-6]]</f>
        <v>0</v>
      </c>
    </row>
    <row r="491" spans="1:15" x14ac:dyDescent="0.25">
      <c r="A491">
        <f>[1]!BasilRadata10[[#This Row],[År]]</f>
        <v>0</v>
      </c>
      <c r="B491">
        <f>[1]!BasilRadata10[[#This Row],[1A. Kommunenr:]]</f>
        <v>0</v>
      </c>
      <c r="C491">
        <f>[1]!BasilRadata10[[#This Row],[1A. Kommune:]]</f>
        <v>0</v>
      </c>
      <c r="D491">
        <f>[1]!BasilRadata10[[#This Row],[1A. Bydelsnummer:]]</f>
        <v>0</v>
      </c>
      <c r="E491">
        <f>[1]!BasilRadata10[[#This Row],[1A. Bydelsnavn:]]</f>
        <v>0</v>
      </c>
      <c r="F491">
        <f>[1]!BasilRadata10[[#This Row],[1A. Fylkesnummer:]]</f>
        <v>0</v>
      </c>
      <c r="G491">
        <f>[1]!BasilRadata10[[#This Row],[1A. Fylkesnavn:]]</f>
        <v>0</v>
      </c>
      <c r="H491">
        <f>[1]!BasilRadata10[[#This Row],[1B. Barnehage:]]</f>
        <v>0</v>
      </c>
      <c r="I491">
        <f>[1]!BasilRadata10[[#This Row],[1B. Organisasjonsnummer:]]</f>
        <v>0</v>
      </c>
      <c r="J491">
        <f>[1]!BasilRadata10[[#This Row],[1C. Etablert drift(årstall):]]</f>
        <v>0</v>
      </c>
      <c r="K491">
        <f>[1]!BasilRadata10[[#This Row],[1D. Barnehagetype:]]</f>
        <v>0</v>
      </c>
      <c r="L491">
        <f>[1]!BasilRadata10[[#This Row],[2A. Barnehagens eier(Private eiere må fylle ut pkt.C):]]</f>
        <v>0</v>
      </c>
      <c r="M491">
        <f>[1]!BasilRadata10[[#This Row],[8E. Oppgi antall årsverk barnehagen har pensjonsforpliktelser for:]]</f>
        <v>0</v>
      </c>
      <c r="N491" s="11">
        <f>[1]!BasilRadata10[[#This Row],[HEQ
0-2]]</f>
        <v>0</v>
      </c>
      <c r="O491" s="11">
        <f>[1]!BasilRadata10[[#This Row],[HEQ
3-6]]</f>
        <v>0</v>
      </c>
    </row>
    <row r="492" spans="1:15" x14ac:dyDescent="0.25">
      <c r="A492">
        <f>[1]!BasilRadata10[[#This Row],[År]]</f>
        <v>0</v>
      </c>
      <c r="B492">
        <f>[1]!BasilRadata10[[#This Row],[1A. Kommunenr:]]</f>
        <v>0</v>
      </c>
      <c r="C492">
        <f>[1]!BasilRadata10[[#This Row],[1A. Kommune:]]</f>
        <v>0</v>
      </c>
      <c r="D492">
        <f>[1]!BasilRadata10[[#This Row],[1A. Bydelsnummer:]]</f>
        <v>0</v>
      </c>
      <c r="E492">
        <f>[1]!BasilRadata10[[#This Row],[1A. Bydelsnavn:]]</f>
        <v>0</v>
      </c>
      <c r="F492">
        <f>[1]!BasilRadata10[[#This Row],[1A. Fylkesnummer:]]</f>
        <v>0</v>
      </c>
      <c r="G492">
        <f>[1]!BasilRadata10[[#This Row],[1A. Fylkesnavn:]]</f>
        <v>0</v>
      </c>
      <c r="H492">
        <f>[1]!BasilRadata10[[#This Row],[1B. Barnehage:]]</f>
        <v>0</v>
      </c>
      <c r="I492">
        <f>[1]!BasilRadata10[[#This Row],[1B. Organisasjonsnummer:]]</f>
        <v>0</v>
      </c>
      <c r="J492">
        <f>[1]!BasilRadata10[[#This Row],[1C. Etablert drift(årstall):]]</f>
        <v>0</v>
      </c>
      <c r="K492">
        <f>[1]!BasilRadata10[[#This Row],[1D. Barnehagetype:]]</f>
        <v>0</v>
      </c>
      <c r="L492">
        <f>[1]!BasilRadata10[[#This Row],[2A. Barnehagens eier(Private eiere må fylle ut pkt.C):]]</f>
        <v>0</v>
      </c>
      <c r="M492">
        <f>[1]!BasilRadata10[[#This Row],[8E. Oppgi antall årsverk barnehagen har pensjonsforpliktelser for:]]</f>
        <v>0</v>
      </c>
      <c r="N492" s="11">
        <f>[1]!BasilRadata10[[#This Row],[HEQ
0-2]]</f>
        <v>0</v>
      </c>
      <c r="O492" s="11">
        <f>[1]!BasilRadata10[[#This Row],[HEQ
3-6]]</f>
        <v>0</v>
      </c>
    </row>
    <row r="493" spans="1:15" x14ac:dyDescent="0.25">
      <c r="A493">
        <f>[1]!BasilRadata10[[#This Row],[År]]</f>
        <v>0</v>
      </c>
      <c r="B493">
        <f>[1]!BasilRadata10[[#This Row],[1A. Kommunenr:]]</f>
        <v>0</v>
      </c>
      <c r="C493">
        <f>[1]!BasilRadata10[[#This Row],[1A. Kommune:]]</f>
        <v>0</v>
      </c>
      <c r="D493">
        <f>[1]!BasilRadata10[[#This Row],[1A. Bydelsnummer:]]</f>
        <v>0</v>
      </c>
      <c r="E493">
        <f>[1]!BasilRadata10[[#This Row],[1A. Bydelsnavn:]]</f>
        <v>0</v>
      </c>
      <c r="F493">
        <f>[1]!BasilRadata10[[#This Row],[1A. Fylkesnummer:]]</f>
        <v>0</v>
      </c>
      <c r="G493">
        <f>[1]!BasilRadata10[[#This Row],[1A. Fylkesnavn:]]</f>
        <v>0</v>
      </c>
      <c r="H493">
        <f>[1]!BasilRadata10[[#This Row],[1B. Barnehage:]]</f>
        <v>0</v>
      </c>
      <c r="I493">
        <f>[1]!BasilRadata10[[#This Row],[1B. Organisasjonsnummer:]]</f>
        <v>0</v>
      </c>
      <c r="J493">
        <f>[1]!BasilRadata10[[#This Row],[1C. Etablert drift(årstall):]]</f>
        <v>0</v>
      </c>
      <c r="K493">
        <f>[1]!BasilRadata10[[#This Row],[1D. Barnehagetype:]]</f>
        <v>0</v>
      </c>
      <c r="L493">
        <f>[1]!BasilRadata10[[#This Row],[2A. Barnehagens eier(Private eiere må fylle ut pkt.C):]]</f>
        <v>0</v>
      </c>
      <c r="M493">
        <f>[1]!BasilRadata10[[#This Row],[8E. Oppgi antall årsverk barnehagen har pensjonsforpliktelser for:]]</f>
        <v>0</v>
      </c>
      <c r="N493" s="11">
        <f>[1]!BasilRadata10[[#This Row],[HEQ
0-2]]</f>
        <v>0</v>
      </c>
      <c r="O493" s="11">
        <f>[1]!BasilRadata10[[#This Row],[HEQ
3-6]]</f>
        <v>0</v>
      </c>
    </row>
    <row r="494" spans="1:15" x14ac:dyDescent="0.25">
      <c r="A494">
        <f>[1]!BasilRadata10[[#This Row],[År]]</f>
        <v>0</v>
      </c>
      <c r="B494">
        <f>[1]!BasilRadata10[[#This Row],[1A. Kommunenr:]]</f>
        <v>0</v>
      </c>
      <c r="C494">
        <f>[1]!BasilRadata10[[#This Row],[1A. Kommune:]]</f>
        <v>0</v>
      </c>
      <c r="D494">
        <f>[1]!BasilRadata10[[#This Row],[1A. Bydelsnummer:]]</f>
        <v>0</v>
      </c>
      <c r="E494">
        <f>[1]!BasilRadata10[[#This Row],[1A. Bydelsnavn:]]</f>
        <v>0</v>
      </c>
      <c r="F494">
        <f>[1]!BasilRadata10[[#This Row],[1A. Fylkesnummer:]]</f>
        <v>0</v>
      </c>
      <c r="G494">
        <f>[1]!BasilRadata10[[#This Row],[1A. Fylkesnavn:]]</f>
        <v>0</v>
      </c>
      <c r="H494">
        <f>[1]!BasilRadata10[[#This Row],[1B. Barnehage:]]</f>
        <v>0</v>
      </c>
      <c r="I494">
        <f>[1]!BasilRadata10[[#This Row],[1B. Organisasjonsnummer:]]</f>
        <v>0</v>
      </c>
      <c r="J494">
        <f>[1]!BasilRadata10[[#This Row],[1C. Etablert drift(årstall):]]</f>
        <v>0</v>
      </c>
      <c r="K494">
        <f>[1]!BasilRadata10[[#This Row],[1D. Barnehagetype:]]</f>
        <v>0</v>
      </c>
      <c r="L494">
        <f>[1]!BasilRadata10[[#This Row],[2A. Barnehagens eier(Private eiere må fylle ut pkt.C):]]</f>
        <v>0</v>
      </c>
      <c r="M494">
        <f>[1]!BasilRadata10[[#This Row],[8E. Oppgi antall årsverk barnehagen har pensjonsforpliktelser for:]]</f>
        <v>0</v>
      </c>
      <c r="N494" s="11">
        <f>[1]!BasilRadata10[[#This Row],[HEQ
0-2]]</f>
        <v>0</v>
      </c>
      <c r="O494" s="11">
        <f>[1]!BasilRadata10[[#This Row],[HEQ
3-6]]</f>
        <v>0</v>
      </c>
    </row>
    <row r="495" spans="1:15" x14ac:dyDescent="0.25">
      <c r="A495">
        <f>[1]!BasilRadata10[[#This Row],[År]]</f>
        <v>0</v>
      </c>
      <c r="B495">
        <f>[1]!BasilRadata10[[#This Row],[1A. Kommunenr:]]</f>
        <v>0</v>
      </c>
      <c r="C495">
        <f>[1]!BasilRadata10[[#This Row],[1A. Kommune:]]</f>
        <v>0</v>
      </c>
      <c r="D495">
        <f>[1]!BasilRadata10[[#This Row],[1A. Bydelsnummer:]]</f>
        <v>0</v>
      </c>
      <c r="E495">
        <f>[1]!BasilRadata10[[#This Row],[1A. Bydelsnavn:]]</f>
        <v>0</v>
      </c>
      <c r="F495">
        <f>[1]!BasilRadata10[[#This Row],[1A. Fylkesnummer:]]</f>
        <v>0</v>
      </c>
      <c r="G495">
        <f>[1]!BasilRadata10[[#This Row],[1A. Fylkesnavn:]]</f>
        <v>0</v>
      </c>
      <c r="H495">
        <f>[1]!BasilRadata10[[#This Row],[1B. Barnehage:]]</f>
        <v>0</v>
      </c>
      <c r="I495">
        <f>[1]!BasilRadata10[[#This Row],[1B. Organisasjonsnummer:]]</f>
        <v>0</v>
      </c>
      <c r="J495">
        <f>[1]!BasilRadata10[[#This Row],[1C. Etablert drift(årstall):]]</f>
        <v>0</v>
      </c>
      <c r="K495">
        <f>[1]!BasilRadata10[[#This Row],[1D. Barnehagetype:]]</f>
        <v>0</v>
      </c>
      <c r="L495">
        <f>[1]!BasilRadata10[[#This Row],[2A. Barnehagens eier(Private eiere må fylle ut pkt.C):]]</f>
        <v>0</v>
      </c>
      <c r="M495">
        <f>[1]!BasilRadata10[[#This Row],[8E. Oppgi antall årsverk barnehagen har pensjonsforpliktelser for:]]</f>
        <v>0</v>
      </c>
      <c r="N495" s="11">
        <f>[1]!BasilRadata10[[#This Row],[HEQ
0-2]]</f>
        <v>0</v>
      </c>
      <c r="O495" s="11">
        <f>[1]!BasilRadata10[[#This Row],[HEQ
3-6]]</f>
        <v>0</v>
      </c>
    </row>
    <row r="496" spans="1:15" x14ac:dyDescent="0.25">
      <c r="A496">
        <f>[1]!BasilRadata10[[#This Row],[År]]</f>
        <v>0</v>
      </c>
      <c r="B496">
        <f>[1]!BasilRadata10[[#This Row],[1A. Kommunenr:]]</f>
        <v>0</v>
      </c>
      <c r="C496">
        <f>[1]!BasilRadata10[[#This Row],[1A. Kommune:]]</f>
        <v>0</v>
      </c>
      <c r="D496">
        <f>[1]!BasilRadata10[[#This Row],[1A. Bydelsnummer:]]</f>
        <v>0</v>
      </c>
      <c r="E496">
        <f>[1]!BasilRadata10[[#This Row],[1A. Bydelsnavn:]]</f>
        <v>0</v>
      </c>
      <c r="F496">
        <f>[1]!BasilRadata10[[#This Row],[1A. Fylkesnummer:]]</f>
        <v>0</v>
      </c>
      <c r="G496">
        <f>[1]!BasilRadata10[[#This Row],[1A. Fylkesnavn:]]</f>
        <v>0</v>
      </c>
      <c r="H496">
        <f>[1]!BasilRadata10[[#This Row],[1B. Barnehage:]]</f>
        <v>0</v>
      </c>
      <c r="I496">
        <f>[1]!BasilRadata10[[#This Row],[1B. Organisasjonsnummer:]]</f>
        <v>0</v>
      </c>
      <c r="J496">
        <f>[1]!BasilRadata10[[#This Row],[1C. Etablert drift(årstall):]]</f>
        <v>0</v>
      </c>
      <c r="K496">
        <f>[1]!BasilRadata10[[#This Row],[1D. Barnehagetype:]]</f>
        <v>0</v>
      </c>
      <c r="L496">
        <f>[1]!BasilRadata10[[#This Row],[2A. Barnehagens eier(Private eiere må fylle ut pkt.C):]]</f>
        <v>0</v>
      </c>
      <c r="M496">
        <f>[1]!BasilRadata10[[#This Row],[8E. Oppgi antall årsverk barnehagen har pensjonsforpliktelser for:]]</f>
        <v>0</v>
      </c>
      <c r="N496" s="11">
        <f>[1]!BasilRadata10[[#This Row],[HEQ
0-2]]</f>
        <v>0</v>
      </c>
      <c r="O496" s="11">
        <f>[1]!BasilRadata10[[#This Row],[HEQ
3-6]]</f>
        <v>0</v>
      </c>
    </row>
    <row r="497" spans="1:15" x14ac:dyDescent="0.25">
      <c r="A497">
        <f>[1]!BasilRadata10[[#This Row],[År]]</f>
        <v>0</v>
      </c>
      <c r="B497">
        <f>[1]!BasilRadata10[[#This Row],[1A. Kommunenr:]]</f>
        <v>0</v>
      </c>
      <c r="C497">
        <f>[1]!BasilRadata10[[#This Row],[1A. Kommune:]]</f>
        <v>0</v>
      </c>
      <c r="D497">
        <f>[1]!BasilRadata10[[#This Row],[1A. Bydelsnummer:]]</f>
        <v>0</v>
      </c>
      <c r="E497">
        <f>[1]!BasilRadata10[[#This Row],[1A. Bydelsnavn:]]</f>
        <v>0</v>
      </c>
      <c r="F497">
        <f>[1]!BasilRadata10[[#This Row],[1A. Fylkesnummer:]]</f>
        <v>0</v>
      </c>
      <c r="G497">
        <f>[1]!BasilRadata10[[#This Row],[1A. Fylkesnavn:]]</f>
        <v>0</v>
      </c>
      <c r="H497">
        <f>[1]!BasilRadata10[[#This Row],[1B. Barnehage:]]</f>
        <v>0</v>
      </c>
      <c r="I497">
        <f>[1]!BasilRadata10[[#This Row],[1B. Organisasjonsnummer:]]</f>
        <v>0</v>
      </c>
      <c r="J497">
        <f>[1]!BasilRadata10[[#This Row],[1C. Etablert drift(årstall):]]</f>
        <v>0</v>
      </c>
      <c r="K497">
        <f>[1]!BasilRadata10[[#This Row],[1D. Barnehagetype:]]</f>
        <v>0</v>
      </c>
      <c r="L497">
        <f>[1]!BasilRadata10[[#This Row],[2A. Barnehagens eier(Private eiere må fylle ut pkt.C):]]</f>
        <v>0</v>
      </c>
      <c r="M497">
        <f>[1]!BasilRadata10[[#This Row],[8E. Oppgi antall årsverk barnehagen har pensjonsforpliktelser for:]]</f>
        <v>0</v>
      </c>
      <c r="N497" s="11">
        <f>[1]!BasilRadata10[[#This Row],[HEQ
0-2]]</f>
        <v>0</v>
      </c>
      <c r="O497" s="11">
        <f>[1]!BasilRadata10[[#This Row],[HEQ
3-6]]</f>
        <v>0</v>
      </c>
    </row>
    <row r="498" spans="1:15" x14ac:dyDescent="0.25">
      <c r="A498">
        <f>[1]!BasilRadata10[[#This Row],[År]]</f>
        <v>0</v>
      </c>
      <c r="B498">
        <f>[1]!BasilRadata10[[#This Row],[1A. Kommunenr:]]</f>
        <v>0</v>
      </c>
      <c r="C498">
        <f>[1]!BasilRadata10[[#This Row],[1A. Kommune:]]</f>
        <v>0</v>
      </c>
      <c r="D498">
        <f>[1]!BasilRadata10[[#This Row],[1A. Bydelsnummer:]]</f>
        <v>0</v>
      </c>
      <c r="E498">
        <f>[1]!BasilRadata10[[#This Row],[1A. Bydelsnavn:]]</f>
        <v>0</v>
      </c>
      <c r="F498">
        <f>[1]!BasilRadata10[[#This Row],[1A. Fylkesnummer:]]</f>
        <v>0</v>
      </c>
      <c r="G498">
        <f>[1]!BasilRadata10[[#This Row],[1A. Fylkesnavn:]]</f>
        <v>0</v>
      </c>
      <c r="H498">
        <f>[1]!BasilRadata10[[#This Row],[1B. Barnehage:]]</f>
        <v>0</v>
      </c>
      <c r="I498">
        <f>[1]!BasilRadata10[[#This Row],[1B. Organisasjonsnummer:]]</f>
        <v>0</v>
      </c>
      <c r="J498">
        <f>[1]!BasilRadata10[[#This Row],[1C. Etablert drift(årstall):]]</f>
        <v>0</v>
      </c>
      <c r="K498">
        <f>[1]!BasilRadata10[[#This Row],[1D. Barnehagetype:]]</f>
        <v>0</v>
      </c>
      <c r="L498">
        <f>[1]!BasilRadata10[[#This Row],[2A. Barnehagens eier(Private eiere må fylle ut pkt.C):]]</f>
        <v>0</v>
      </c>
      <c r="M498">
        <f>[1]!BasilRadata10[[#This Row],[8E. Oppgi antall årsverk barnehagen har pensjonsforpliktelser for:]]</f>
        <v>0</v>
      </c>
      <c r="N498" s="11">
        <f>[1]!BasilRadata10[[#This Row],[HEQ
0-2]]</f>
        <v>0</v>
      </c>
      <c r="O498" s="11">
        <f>[1]!BasilRadata10[[#This Row],[HEQ
3-6]]</f>
        <v>0</v>
      </c>
    </row>
    <row r="499" spans="1:15" x14ac:dyDescent="0.25">
      <c r="A499">
        <f>[1]!BasilRadata10[[#This Row],[År]]</f>
        <v>0</v>
      </c>
      <c r="B499">
        <f>[1]!BasilRadata10[[#This Row],[1A. Kommunenr:]]</f>
        <v>0</v>
      </c>
      <c r="C499">
        <f>[1]!BasilRadata10[[#This Row],[1A. Kommune:]]</f>
        <v>0</v>
      </c>
      <c r="D499">
        <f>[1]!BasilRadata10[[#This Row],[1A. Bydelsnummer:]]</f>
        <v>0</v>
      </c>
      <c r="E499">
        <f>[1]!BasilRadata10[[#This Row],[1A. Bydelsnavn:]]</f>
        <v>0</v>
      </c>
      <c r="F499">
        <f>[1]!BasilRadata10[[#This Row],[1A. Fylkesnummer:]]</f>
        <v>0</v>
      </c>
      <c r="G499">
        <f>[1]!BasilRadata10[[#This Row],[1A. Fylkesnavn:]]</f>
        <v>0</v>
      </c>
      <c r="H499">
        <f>[1]!BasilRadata10[[#This Row],[1B. Barnehage:]]</f>
        <v>0</v>
      </c>
      <c r="I499">
        <f>[1]!BasilRadata10[[#This Row],[1B. Organisasjonsnummer:]]</f>
        <v>0</v>
      </c>
      <c r="J499">
        <f>[1]!BasilRadata10[[#This Row],[1C. Etablert drift(årstall):]]</f>
        <v>0</v>
      </c>
      <c r="K499">
        <f>[1]!BasilRadata10[[#This Row],[1D. Barnehagetype:]]</f>
        <v>0</v>
      </c>
      <c r="L499">
        <f>[1]!BasilRadata10[[#This Row],[2A. Barnehagens eier(Private eiere må fylle ut pkt.C):]]</f>
        <v>0</v>
      </c>
      <c r="M499">
        <f>[1]!BasilRadata10[[#This Row],[8E. Oppgi antall årsverk barnehagen har pensjonsforpliktelser for:]]</f>
        <v>0</v>
      </c>
      <c r="N499" s="11">
        <f>[1]!BasilRadata10[[#This Row],[HEQ
0-2]]</f>
        <v>0</v>
      </c>
      <c r="O499" s="11">
        <f>[1]!BasilRadata10[[#This Row],[HEQ
3-6]]</f>
        <v>0</v>
      </c>
    </row>
    <row r="500" spans="1:15" x14ac:dyDescent="0.25">
      <c r="A500">
        <f>[1]!BasilRadata10[[#This Row],[År]]</f>
        <v>0</v>
      </c>
      <c r="B500">
        <f>[1]!BasilRadata10[[#This Row],[1A. Kommunenr:]]</f>
        <v>0</v>
      </c>
      <c r="C500">
        <f>[1]!BasilRadata10[[#This Row],[1A. Kommune:]]</f>
        <v>0</v>
      </c>
      <c r="D500">
        <f>[1]!BasilRadata10[[#This Row],[1A. Bydelsnummer:]]</f>
        <v>0</v>
      </c>
      <c r="E500">
        <f>[1]!BasilRadata10[[#This Row],[1A. Bydelsnavn:]]</f>
        <v>0</v>
      </c>
      <c r="F500">
        <f>[1]!BasilRadata10[[#This Row],[1A. Fylkesnummer:]]</f>
        <v>0</v>
      </c>
      <c r="G500">
        <f>[1]!BasilRadata10[[#This Row],[1A. Fylkesnavn:]]</f>
        <v>0</v>
      </c>
      <c r="H500">
        <f>[1]!BasilRadata10[[#This Row],[1B. Barnehage:]]</f>
        <v>0</v>
      </c>
      <c r="I500">
        <f>[1]!BasilRadata10[[#This Row],[1B. Organisasjonsnummer:]]</f>
        <v>0</v>
      </c>
      <c r="J500">
        <f>[1]!BasilRadata10[[#This Row],[1C. Etablert drift(årstall):]]</f>
        <v>0</v>
      </c>
      <c r="K500">
        <f>[1]!BasilRadata10[[#This Row],[1D. Barnehagetype:]]</f>
        <v>0</v>
      </c>
      <c r="L500">
        <f>[1]!BasilRadata10[[#This Row],[2A. Barnehagens eier(Private eiere må fylle ut pkt.C):]]</f>
        <v>0</v>
      </c>
      <c r="M500">
        <f>[1]!BasilRadata10[[#This Row],[8E. Oppgi antall årsverk barnehagen har pensjonsforpliktelser for:]]</f>
        <v>0</v>
      </c>
      <c r="N500" s="11">
        <f>[1]!BasilRadata10[[#This Row],[HEQ
0-2]]</f>
        <v>0</v>
      </c>
      <c r="O500" s="11">
        <f>[1]!BasilRadata10[[#This Row],[HEQ
3-6]]</f>
        <v>0</v>
      </c>
    </row>
  </sheetData>
  <mergeCells count="1">
    <mergeCell ref="A1:O1"/>
  </mergeCells>
  <pageMargins left="0.75" right="0.75" top="1" bottom="1" header="0.5" footer="0.5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FF232-9D5E-4C6B-9D4A-5AA51D2C555E}">
  <dimension ref="A1:I1173"/>
  <sheetViews>
    <sheetView workbookViewId="0"/>
  </sheetViews>
  <sheetFormatPr baseColWidth="10" defaultColWidth="11.42578125" defaultRowHeight="15" x14ac:dyDescent="0.25"/>
  <cols>
    <col min="2" max="2" width="19.85546875" bestFit="1" customWidth="1"/>
    <col min="3" max="3" width="32.85546875" customWidth="1"/>
    <col min="9" max="9" width="13.140625" bestFit="1" customWidth="1"/>
  </cols>
  <sheetData>
    <row r="1" spans="1:9" x14ac:dyDescent="0.25">
      <c r="A1" s="55" t="s">
        <v>74</v>
      </c>
      <c r="B1" s="55"/>
      <c r="C1" s="55"/>
      <c r="D1" s="55"/>
      <c r="E1" s="55"/>
      <c r="F1" s="55"/>
      <c r="G1" s="55"/>
      <c r="H1" s="55"/>
      <c r="I1" s="55"/>
    </row>
    <row r="2" spans="1:9" x14ac:dyDescent="0.25">
      <c r="A2" s="54" t="s">
        <v>59</v>
      </c>
      <c r="B2" s="54" t="s">
        <v>75</v>
      </c>
      <c r="C2" s="54" t="s">
        <v>76</v>
      </c>
      <c r="D2" s="54" t="s">
        <v>77</v>
      </c>
      <c r="E2" s="54" t="s">
        <v>78</v>
      </c>
      <c r="F2" s="54" t="s">
        <v>62</v>
      </c>
      <c r="G2" s="54" t="s">
        <v>63</v>
      </c>
      <c r="H2" s="54" t="s">
        <v>79</v>
      </c>
      <c r="I2" s="79" t="s">
        <v>80</v>
      </c>
    </row>
    <row r="3" spans="1:9" x14ac:dyDescent="0.25">
      <c r="A3" s="198"/>
      <c r="B3" s="198"/>
      <c r="C3" s="198"/>
      <c r="D3" s="198"/>
      <c r="E3" s="198"/>
      <c r="F3" s="198"/>
      <c r="G3" s="198"/>
      <c r="H3" s="198"/>
      <c r="I3" s="198"/>
    </row>
    <row r="4" spans="1:9" x14ac:dyDescent="0.25">
      <c r="A4" s="198"/>
      <c r="B4" s="198"/>
      <c r="C4" s="198"/>
      <c r="D4" s="198"/>
      <c r="E4" s="198"/>
      <c r="F4" s="198"/>
      <c r="G4" s="198"/>
      <c r="H4" s="198"/>
      <c r="I4" s="198"/>
    </row>
    <row r="5" spans="1:9" x14ac:dyDescent="0.25">
      <c r="A5" s="198"/>
      <c r="B5" s="198"/>
      <c r="C5" s="198"/>
      <c r="D5" s="198"/>
      <c r="E5" s="198"/>
      <c r="F5" s="198"/>
      <c r="G5" s="198"/>
      <c r="H5" s="198"/>
      <c r="I5" s="198"/>
    </row>
    <row r="6" spans="1:9" x14ac:dyDescent="0.25">
      <c r="A6" s="198"/>
      <c r="B6" s="198"/>
      <c r="C6" s="198"/>
      <c r="D6" s="198"/>
      <c r="E6" s="198"/>
      <c r="F6" s="198"/>
      <c r="G6" s="198"/>
      <c r="H6" s="198"/>
      <c r="I6" s="198"/>
    </row>
    <row r="7" spans="1:9" x14ac:dyDescent="0.25">
      <c r="A7" s="198"/>
      <c r="B7" s="198"/>
      <c r="C7" s="198"/>
      <c r="D7" s="198"/>
      <c r="E7" s="198"/>
      <c r="F7" s="198"/>
      <c r="G7" s="198"/>
      <c r="H7" s="198"/>
      <c r="I7" s="198"/>
    </row>
    <row r="8" spans="1:9" x14ac:dyDescent="0.25">
      <c r="A8" s="198"/>
      <c r="B8" s="198"/>
      <c r="C8" s="198"/>
      <c r="D8" s="198"/>
      <c r="E8" s="198"/>
      <c r="F8" s="198"/>
      <c r="G8" s="198"/>
      <c r="H8" s="198"/>
      <c r="I8" s="198"/>
    </row>
    <row r="9" spans="1:9" x14ac:dyDescent="0.25">
      <c r="A9" s="198"/>
      <c r="B9" s="198"/>
      <c r="C9" s="198"/>
      <c r="D9" s="198"/>
      <c r="E9" s="198"/>
      <c r="F9" s="198"/>
      <c r="G9" s="198"/>
      <c r="H9" s="198"/>
      <c r="I9" s="198"/>
    </row>
    <row r="10" spans="1:9" x14ac:dyDescent="0.25">
      <c r="A10" s="198"/>
      <c r="B10" s="198"/>
      <c r="C10" s="198"/>
      <c r="D10" s="198"/>
      <c r="E10" s="198"/>
      <c r="F10" s="198"/>
      <c r="G10" s="198"/>
      <c r="H10" s="198"/>
      <c r="I10" s="198"/>
    </row>
    <row r="11" spans="1:9" x14ac:dyDescent="0.25">
      <c r="A11" s="198"/>
      <c r="B11" s="198"/>
      <c r="C11" s="198"/>
      <c r="D11" s="198"/>
      <c r="E11" s="198"/>
      <c r="F11" s="198"/>
      <c r="G11" s="198"/>
      <c r="H11" s="198"/>
      <c r="I11" s="198"/>
    </row>
    <row r="12" spans="1:9" ht="19.7" customHeight="1" x14ac:dyDescent="0.25">
      <c r="A12" s="198"/>
      <c r="B12" s="198"/>
      <c r="C12" s="198"/>
      <c r="D12" s="198"/>
      <c r="E12" s="198"/>
      <c r="F12" s="198"/>
      <c r="G12" s="198"/>
      <c r="H12" s="198"/>
      <c r="I12" s="198"/>
    </row>
    <row r="13" spans="1:9" x14ac:dyDescent="0.25">
      <c r="A13" s="198"/>
      <c r="B13" s="198"/>
      <c r="C13" s="198"/>
      <c r="D13" s="198"/>
      <c r="E13" s="198"/>
      <c r="F13" s="198"/>
      <c r="G13" s="198"/>
      <c r="H13" s="198"/>
      <c r="I13" s="198"/>
    </row>
    <row r="14" spans="1:9" x14ac:dyDescent="0.25">
      <c r="A14" s="198"/>
      <c r="B14" s="198"/>
      <c r="C14" s="198"/>
      <c r="D14" s="198"/>
      <c r="E14" s="198"/>
      <c r="F14" s="198"/>
      <c r="G14" s="198"/>
      <c r="H14" s="198"/>
      <c r="I14" s="198"/>
    </row>
    <row r="15" spans="1:9" x14ac:dyDescent="0.25">
      <c r="A15" s="198"/>
      <c r="B15" s="159"/>
      <c r="C15" s="159"/>
      <c r="D15" s="159"/>
      <c r="E15" s="159"/>
      <c r="F15" s="159"/>
      <c r="G15" s="159"/>
      <c r="H15" s="159"/>
      <c r="I15" s="159"/>
    </row>
    <row r="16" spans="1:9" x14ac:dyDescent="0.25">
      <c r="A16" s="198"/>
      <c r="B16" s="159"/>
      <c r="C16" s="159"/>
      <c r="D16" s="159"/>
      <c r="E16" s="159"/>
      <c r="F16" s="159"/>
      <c r="G16" s="159"/>
      <c r="H16" s="159"/>
      <c r="I16" s="159"/>
    </row>
    <row r="17" spans="1:9" x14ac:dyDescent="0.25">
      <c r="A17" s="198"/>
      <c r="B17" s="159"/>
      <c r="C17" s="159"/>
      <c r="D17" s="159"/>
      <c r="E17" s="159"/>
      <c r="F17" s="159"/>
      <c r="G17" s="159"/>
      <c r="H17" s="159"/>
      <c r="I17" s="159"/>
    </row>
    <row r="18" spans="1:9" x14ac:dyDescent="0.25">
      <c r="A18" s="198"/>
      <c r="B18" s="159"/>
      <c r="C18" s="159"/>
      <c r="D18" s="159"/>
      <c r="E18" s="159"/>
      <c r="F18" s="159"/>
      <c r="G18" s="159"/>
      <c r="H18" s="159"/>
      <c r="I18" s="159"/>
    </row>
    <row r="19" spans="1:9" x14ac:dyDescent="0.25">
      <c r="A19" s="198"/>
      <c r="B19" s="159"/>
      <c r="C19" s="159"/>
      <c r="D19" s="159"/>
      <c r="E19" s="159"/>
      <c r="F19" s="159"/>
      <c r="G19" s="159"/>
      <c r="H19" s="159"/>
      <c r="I19" s="159"/>
    </row>
    <row r="20" spans="1:9" x14ac:dyDescent="0.25">
      <c r="A20" s="198"/>
      <c r="B20" s="159"/>
      <c r="C20" s="159"/>
      <c r="D20" s="159"/>
      <c r="E20" s="159"/>
      <c r="F20" s="159"/>
      <c r="G20" s="159"/>
      <c r="H20" s="159"/>
      <c r="I20" s="159"/>
    </row>
    <row r="21" spans="1:9" x14ac:dyDescent="0.25">
      <c r="A21" s="159"/>
      <c r="B21" s="159"/>
      <c r="C21" s="159"/>
      <c r="D21" s="159"/>
      <c r="E21" s="159"/>
      <c r="F21" s="159"/>
      <c r="G21" s="159"/>
      <c r="H21" s="159"/>
      <c r="I21" s="159"/>
    </row>
    <row r="22" spans="1:9" x14ac:dyDescent="0.25">
      <c r="A22" s="159"/>
      <c r="B22" s="159"/>
      <c r="C22" s="159"/>
      <c r="D22" s="159"/>
      <c r="E22" s="159"/>
      <c r="F22" s="159"/>
      <c r="G22" s="159"/>
      <c r="H22" s="159"/>
      <c r="I22" s="159"/>
    </row>
    <row r="23" spans="1:9" x14ac:dyDescent="0.25">
      <c r="A23" s="159"/>
      <c r="B23" s="159"/>
      <c r="C23" s="159"/>
      <c r="D23" s="159"/>
      <c r="E23" s="159"/>
      <c r="F23" s="159"/>
      <c r="G23" s="159"/>
      <c r="H23" s="159"/>
      <c r="I23" s="159"/>
    </row>
    <row r="24" spans="1:9" x14ac:dyDescent="0.25">
      <c r="A24" s="159"/>
      <c r="B24" s="159"/>
      <c r="C24" s="159"/>
      <c r="D24" s="159"/>
      <c r="E24" s="159"/>
      <c r="F24" s="159"/>
      <c r="G24" s="159"/>
      <c r="H24" s="159"/>
      <c r="I24" s="159"/>
    </row>
    <row r="25" spans="1:9" x14ac:dyDescent="0.25">
      <c r="A25" s="159"/>
      <c r="B25" s="159"/>
      <c r="C25" s="159"/>
      <c r="D25" s="159"/>
      <c r="E25" s="159"/>
      <c r="F25" s="159"/>
      <c r="G25" s="159"/>
      <c r="H25" s="159"/>
      <c r="I25" s="159"/>
    </row>
    <row r="26" spans="1:9" x14ac:dyDescent="0.25">
      <c r="A26" s="159"/>
      <c r="B26" s="159"/>
      <c r="C26" s="159"/>
      <c r="D26" s="159"/>
      <c r="E26" s="159"/>
      <c r="F26" s="159"/>
      <c r="G26" s="159"/>
      <c r="H26" s="159"/>
      <c r="I26" s="159"/>
    </row>
    <row r="27" spans="1:9" x14ac:dyDescent="0.25">
      <c r="A27" s="159"/>
      <c r="B27" s="159"/>
      <c r="C27" s="159"/>
      <c r="D27" s="159"/>
      <c r="E27" s="159"/>
      <c r="F27" s="159"/>
      <c r="G27" s="159"/>
      <c r="H27" s="159"/>
      <c r="I27" s="159"/>
    </row>
    <row r="28" spans="1:9" x14ac:dyDescent="0.25">
      <c r="A28" s="159"/>
      <c r="B28" s="159"/>
      <c r="C28" s="159"/>
      <c r="D28" s="159"/>
      <c r="E28" s="159"/>
      <c r="F28" s="159"/>
      <c r="G28" s="159"/>
      <c r="H28" s="159"/>
      <c r="I28" s="159"/>
    </row>
    <row r="29" spans="1:9" x14ac:dyDescent="0.25">
      <c r="A29" s="159"/>
      <c r="B29" s="159"/>
      <c r="C29" s="159"/>
      <c r="D29" s="159"/>
      <c r="E29" s="159"/>
      <c r="F29" s="159"/>
      <c r="G29" s="159"/>
      <c r="H29" s="159"/>
      <c r="I29" s="159"/>
    </row>
    <row r="30" spans="1:9" x14ac:dyDescent="0.25">
      <c r="A30" s="159"/>
      <c r="B30" s="159"/>
      <c r="C30" s="159"/>
      <c r="D30" s="159"/>
      <c r="E30" s="159"/>
      <c r="F30" s="159"/>
      <c r="G30" s="159"/>
      <c r="H30" s="159"/>
      <c r="I30" s="159"/>
    </row>
    <row r="31" spans="1:9" x14ac:dyDescent="0.25">
      <c r="A31" s="159"/>
      <c r="B31" s="159"/>
      <c r="C31" s="159"/>
      <c r="D31" s="159"/>
      <c r="E31" s="159"/>
      <c r="F31" s="159"/>
      <c r="G31" s="159"/>
      <c r="H31" s="159"/>
      <c r="I31" s="159"/>
    </row>
    <row r="32" spans="1:9" x14ac:dyDescent="0.25">
      <c r="A32" s="159"/>
      <c r="B32" s="159"/>
      <c r="C32" s="159"/>
      <c r="D32" s="159"/>
      <c r="E32" s="159"/>
      <c r="F32" s="159"/>
      <c r="G32" s="159"/>
      <c r="H32" s="159"/>
      <c r="I32" s="159"/>
    </row>
    <row r="33" spans="1:9" x14ac:dyDescent="0.25">
      <c r="A33" s="159"/>
      <c r="B33" s="159"/>
      <c r="C33" s="159"/>
      <c r="D33" s="159"/>
      <c r="E33" s="159"/>
      <c r="F33" s="159"/>
      <c r="G33" s="159"/>
      <c r="H33" s="159"/>
      <c r="I33" s="159"/>
    </row>
    <row r="34" spans="1:9" x14ac:dyDescent="0.25">
      <c r="A34" s="159"/>
      <c r="B34" s="159"/>
      <c r="C34" s="159"/>
      <c r="D34" s="159"/>
      <c r="E34" s="159"/>
      <c r="F34" s="159"/>
      <c r="G34" s="159"/>
      <c r="H34" s="159"/>
      <c r="I34" s="159"/>
    </row>
    <row r="35" spans="1:9" x14ac:dyDescent="0.25">
      <c r="A35" s="159"/>
      <c r="B35" s="159"/>
      <c r="C35" s="159"/>
      <c r="D35" s="159"/>
      <c r="E35" s="159"/>
      <c r="F35" s="159"/>
      <c r="G35" s="159"/>
      <c r="H35" s="159"/>
      <c r="I35" s="159"/>
    </row>
    <row r="36" spans="1:9" x14ac:dyDescent="0.25">
      <c r="A36" s="159"/>
      <c r="B36" s="159"/>
      <c r="C36" s="159"/>
      <c r="D36" s="159"/>
      <c r="E36" s="159"/>
      <c r="F36" s="159"/>
      <c r="G36" s="159"/>
      <c r="H36" s="159"/>
      <c r="I36" s="159"/>
    </row>
    <row r="37" spans="1:9" x14ac:dyDescent="0.25">
      <c r="A37" s="159"/>
      <c r="B37" s="159"/>
      <c r="C37" s="159"/>
      <c r="D37" s="159"/>
      <c r="E37" s="159"/>
      <c r="F37" s="159"/>
      <c r="G37" s="159"/>
      <c r="H37" s="159"/>
      <c r="I37" s="159"/>
    </row>
    <row r="38" spans="1:9" x14ac:dyDescent="0.25">
      <c r="A38" s="159"/>
      <c r="B38" s="159"/>
      <c r="C38" s="159"/>
      <c r="D38" s="159"/>
      <c r="E38" s="159"/>
      <c r="F38" s="159"/>
      <c r="G38" s="159"/>
      <c r="H38" s="159"/>
      <c r="I38" s="159"/>
    </row>
    <row r="39" spans="1:9" x14ac:dyDescent="0.25">
      <c r="A39" s="159"/>
      <c r="B39" s="159"/>
      <c r="C39" s="159"/>
      <c r="D39" s="159"/>
      <c r="E39" s="159"/>
      <c r="F39" s="159"/>
      <c r="G39" s="159"/>
      <c r="H39" s="159"/>
      <c r="I39" s="159"/>
    </row>
    <row r="40" spans="1:9" x14ac:dyDescent="0.25">
      <c r="A40" s="159"/>
      <c r="B40" s="159"/>
      <c r="C40" s="159"/>
      <c r="D40" s="159"/>
      <c r="E40" s="159"/>
      <c r="F40" s="159"/>
      <c r="G40" s="159"/>
      <c r="H40" s="159"/>
      <c r="I40" s="159"/>
    </row>
    <row r="41" spans="1:9" x14ac:dyDescent="0.25">
      <c r="A41" s="159"/>
      <c r="B41" s="159"/>
      <c r="C41" s="159"/>
      <c r="D41" s="159"/>
      <c r="E41" s="159"/>
      <c r="F41" s="159"/>
      <c r="G41" s="159"/>
      <c r="H41" s="159"/>
      <c r="I41" s="159"/>
    </row>
    <row r="42" spans="1:9" x14ac:dyDescent="0.25">
      <c r="A42" s="159"/>
      <c r="B42" s="159"/>
      <c r="C42" s="159"/>
      <c r="D42" s="159"/>
      <c r="E42" s="159"/>
      <c r="F42" s="159"/>
      <c r="G42" s="159"/>
      <c r="H42" s="159"/>
      <c r="I42" s="159"/>
    </row>
    <row r="43" spans="1:9" x14ac:dyDescent="0.25">
      <c r="A43" s="159"/>
      <c r="B43" s="159"/>
      <c r="C43" s="159"/>
      <c r="D43" s="159"/>
      <c r="E43" s="159"/>
      <c r="F43" s="159"/>
      <c r="G43" s="159"/>
      <c r="H43" s="159"/>
      <c r="I43" s="159"/>
    </row>
    <row r="44" spans="1:9" x14ac:dyDescent="0.25">
      <c r="A44" s="159"/>
      <c r="B44" s="159"/>
      <c r="C44" s="159"/>
      <c r="D44" s="159"/>
      <c r="E44" s="159"/>
      <c r="F44" s="159"/>
      <c r="G44" s="159"/>
      <c r="H44" s="159"/>
      <c r="I44" s="159"/>
    </row>
    <row r="45" spans="1:9" x14ac:dyDescent="0.25">
      <c r="A45" s="159"/>
      <c r="B45" s="159"/>
      <c r="C45" s="159"/>
      <c r="D45" s="159"/>
      <c r="E45" s="159"/>
      <c r="F45" s="159"/>
      <c r="G45" s="159"/>
      <c r="H45" s="159"/>
      <c r="I45" s="159"/>
    </row>
    <row r="46" spans="1:9" x14ac:dyDescent="0.25">
      <c r="A46" s="159"/>
      <c r="B46" s="159"/>
      <c r="C46" s="159"/>
      <c r="D46" s="159"/>
      <c r="E46" s="159"/>
      <c r="F46" s="159"/>
      <c r="G46" s="159"/>
      <c r="H46" s="159"/>
      <c r="I46" s="159"/>
    </row>
    <row r="47" spans="1:9" x14ac:dyDescent="0.25">
      <c r="A47" s="159"/>
      <c r="B47" s="159"/>
      <c r="C47" s="159"/>
      <c r="D47" s="159"/>
      <c r="E47" s="159"/>
      <c r="F47" s="159"/>
      <c r="G47" s="159"/>
      <c r="H47" s="159"/>
      <c r="I47" s="159"/>
    </row>
    <row r="48" spans="1:9" x14ac:dyDescent="0.25">
      <c r="A48" s="159"/>
      <c r="B48" s="159"/>
      <c r="C48" s="159"/>
      <c r="D48" s="159"/>
      <c r="E48" s="159"/>
      <c r="F48" s="159"/>
      <c r="G48" s="159"/>
      <c r="H48" s="159"/>
      <c r="I48" s="159"/>
    </row>
    <row r="49" spans="1:9" x14ac:dyDescent="0.25">
      <c r="A49" s="159"/>
      <c r="B49" s="159"/>
      <c r="C49" s="159"/>
      <c r="D49" s="159"/>
      <c r="E49" s="159"/>
      <c r="F49" s="159"/>
      <c r="G49" s="159"/>
      <c r="H49" s="159"/>
      <c r="I49" s="159"/>
    </row>
    <row r="50" spans="1:9" x14ac:dyDescent="0.25">
      <c r="A50" s="159"/>
      <c r="B50" s="159"/>
      <c r="C50" s="159"/>
      <c r="D50" s="159"/>
      <c r="E50" s="159"/>
      <c r="F50" s="159"/>
      <c r="G50" s="159"/>
      <c r="H50" s="159"/>
      <c r="I50" s="159"/>
    </row>
    <row r="51" spans="1:9" x14ac:dyDescent="0.25">
      <c r="A51" s="159"/>
      <c r="B51" s="159"/>
      <c r="C51" s="159"/>
      <c r="D51" s="159"/>
      <c r="E51" s="159"/>
      <c r="F51" s="159"/>
      <c r="G51" s="159"/>
      <c r="H51" s="159"/>
      <c r="I51" s="159"/>
    </row>
    <row r="52" spans="1:9" x14ac:dyDescent="0.25">
      <c r="A52" s="159"/>
      <c r="B52" s="159"/>
      <c r="C52" s="159"/>
      <c r="D52" s="159"/>
      <c r="E52" s="159"/>
      <c r="F52" s="159"/>
      <c r="G52" s="159"/>
      <c r="H52" s="159"/>
      <c r="I52" s="159"/>
    </row>
    <row r="53" spans="1:9" x14ac:dyDescent="0.25">
      <c r="A53" s="159"/>
      <c r="B53" s="159"/>
      <c r="C53" s="159"/>
      <c r="D53" s="159"/>
      <c r="E53" s="159"/>
      <c r="F53" s="159"/>
      <c r="G53" s="159"/>
      <c r="H53" s="159"/>
      <c r="I53" s="159"/>
    </row>
    <row r="54" spans="1:9" x14ac:dyDescent="0.25">
      <c r="A54" s="159"/>
      <c r="B54" s="159"/>
      <c r="C54" s="159"/>
      <c r="D54" s="159"/>
      <c r="E54" s="159"/>
      <c r="F54" s="159"/>
      <c r="G54" s="159"/>
      <c r="H54" s="159"/>
      <c r="I54" s="159"/>
    </row>
    <row r="55" spans="1:9" x14ac:dyDescent="0.25">
      <c r="A55" s="159"/>
      <c r="B55" s="159"/>
      <c r="C55" s="159"/>
      <c r="D55" s="159"/>
      <c r="E55" s="159"/>
      <c r="F55" s="159"/>
      <c r="G55" s="159"/>
      <c r="H55" s="159"/>
      <c r="I55" s="159"/>
    </row>
    <row r="56" spans="1:9" x14ac:dyDescent="0.25">
      <c r="A56" s="159"/>
      <c r="B56" s="159"/>
      <c r="C56" s="159"/>
      <c r="D56" s="159"/>
      <c r="E56" s="159"/>
      <c r="F56" s="159"/>
      <c r="G56" s="159"/>
      <c r="H56" s="159"/>
      <c r="I56" s="159"/>
    </row>
    <row r="57" spans="1:9" x14ac:dyDescent="0.25">
      <c r="A57" s="159"/>
      <c r="B57" s="159"/>
      <c r="C57" s="159"/>
      <c r="D57" s="159"/>
      <c r="E57" s="159"/>
      <c r="F57" s="159"/>
      <c r="G57" s="159"/>
      <c r="H57" s="159"/>
      <c r="I57" s="159"/>
    </row>
    <row r="58" spans="1:9" x14ac:dyDescent="0.25">
      <c r="A58" s="159"/>
      <c r="B58" s="159"/>
      <c r="C58" s="159"/>
      <c r="D58" s="159"/>
      <c r="E58" s="159"/>
      <c r="F58" s="159"/>
      <c r="G58" s="159"/>
      <c r="H58" s="159"/>
      <c r="I58" s="159"/>
    </row>
    <row r="59" spans="1:9" x14ac:dyDescent="0.25">
      <c r="A59" s="159"/>
      <c r="B59" s="159"/>
      <c r="C59" s="159"/>
      <c r="D59" s="159"/>
      <c r="E59" s="159"/>
      <c r="F59" s="159"/>
      <c r="G59" s="159"/>
      <c r="H59" s="159"/>
      <c r="I59" s="159"/>
    </row>
    <row r="60" spans="1:9" x14ac:dyDescent="0.25">
      <c r="A60" s="159"/>
      <c r="B60" s="159"/>
      <c r="C60" s="159"/>
      <c r="D60" s="159"/>
      <c r="E60" s="159"/>
      <c r="F60" s="159"/>
      <c r="G60" s="159"/>
      <c r="H60" s="159"/>
      <c r="I60" s="159"/>
    </row>
    <row r="61" spans="1:9" x14ac:dyDescent="0.25">
      <c r="A61" s="159"/>
      <c r="B61" s="159"/>
      <c r="C61" s="159"/>
      <c r="D61" s="159"/>
      <c r="E61" s="159"/>
      <c r="F61" s="159"/>
      <c r="G61" s="159"/>
      <c r="H61" s="159"/>
      <c r="I61" s="159"/>
    </row>
    <row r="62" spans="1:9" x14ac:dyDescent="0.25">
      <c r="A62" s="159"/>
      <c r="B62" s="159"/>
      <c r="C62" s="159"/>
      <c r="D62" s="159"/>
      <c r="E62" s="159"/>
      <c r="F62" s="159"/>
      <c r="G62" s="159"/>
      <c r="H62" s="159"/>
      <c r="I62" s="159"/>
    </row>
    <row r="63" spans="1:9" x14ac:dyDescent="0.25">
      <c r="A63" s="159"/>
      <c r="B63" s="159"/>
      <c r="C63" s="159"/>
      <c r="D63" s="159"/>
      <c r="E63" s="159"/>
      <c r="F63" s="159"/>
      <c r="G63" s="159"/>
      <c r="H63" s="159"/>
      <c r="I63" s="159"/>
    </row>
    <row r="64" spans="1:9" x14ac:dyDescent="0.25">
      <c r="A64" s="159"/>
      <c r="B64" s="159"/>
      <c r="C64" s="159"/>
      <c r="D64" s="159"/>
      <c r="E64" s="159"/>
      <c r="F64" s="159"/>
      <c r="G64" s="159"/>
      <c r="H64" s="159"/>
      <c r="I64" s="159"/>
    </row>
    <row r="65" spans="1:9" x14ac:dyDescent="0.25">
      <c r="A65" s="159"/>
      <c r="B65" s="159"/>
      <c r="C65" s="159"/>
      <c r="D65" s="159"/>
      <c r="E65" s="159"/>
      <c r="F65" s="159"/>
      <c r="G65" s="159"/>
      <c r="H65" s="159"/>
      <c r="I65" s="159"/>
    </row>
    <row r="66" spans="1:9" x14ac:dyDescent="0.25">
      <c r="A66" s="159"/>
      <c r="B66" s="159"/>
      <c r="C66" s="159"/>
      <c r="D66" s="159"/>
      <c r="E66" s="159"/>
      <c r="F66" s="159"/>
      <c r="G66" s="159"/>
      <c r="H66" s="159"/>
      <c r="I66" s="159"/>
    </row>
    <row r="67" spans="1:9" x14ac:dyDescent="0.25">
      <c r="A67" s="159"/>
      <c r="B67" s="159"/>
      <c r="C67" s="159"/>
      <c r="D67" s="159"/>
      <c r="E67" s="159"/>
      <c r="F67" s="159"/>
      <c r="G67" s="159"/>
      <c r="H67" s="159"/>
      <c r="I67" s="159"/>
    </row>
    <row r="68" spans="1:9" x14ac:dyDescent="0.25">
      <c r="A68" s="159"/>
      <c r="B68" s="159"/>
      <c r="C68" s="159"/>
      <c r="D68" s="159"/>
      <c r="E68" s="159"/>
      <c r="F68" s="159"/>
      <c r="G68" s="159"/>
      <c r="H68" s="159"/>
      <c r="I68" s="159"/>
    </row>
    <row r="69" spans="1:9" x14ac:dyDescent="0.25">
      <c r="A69" s="159"/>
      <c r="B69" s="159"/>
      <c r="C69" s="159"/>
      <c r="D69" s="159"/>
      <c r="E69" s="159"/>
      <c r="F69" s="159"/>
      <c r="G69" s="159"/>
      <c r="H69" s="159"/>
      <c r="I69" s="159"/>
    </row>
    <row r="70" spans="1:9" x14ac:dyDescent="0.25">
      <c r="A70" s="159"/>
      <c r="B70" s="159"/>
      <c r="C70" s="159"/>
      <c r="D70" s="159"/>
      <c r="E70" s="159"/>
      <c r="F70" s="159"/>
      <c r="G70" s="159"/>
      <c r="H70" s="159"/>
      <c r="I70" s="159"/>
    </row>
    <row r="71" spans="1:9" x14ac:dyDescent="0.25">
      <c r="A71" s="159"/>
      <c r="B71" s="159"/>
      <c r="C71" s="159"/>
      <c r="D71" s="159"/>
      <c r="E71" s="159"/>
      <c r="F71" s="159"/>
      <c r="G71" s="159"/>
      <c r="H71" s="159"/>
      <c r="I71" s="159"/>
    </row>
    <row r="72" spans="1:9" x14ac:dyDescent="0.25">
      <c r="A72" s="159"/>
      <c r="B72" s="159"/>
      <c r="C72" s="159"/>
      <c r="D72" s="159"/>
      <c r="E72" s="159"/>
      <c r="F72" s="159"/>
      <c r="G72" s="159"/>
      <c r="H72" s="159"/>
      <c r="I72" s="159"/>
    </row>
    <row r="73" spans="1:9" x14ac:dyDescent="0.25">
      <c r="A73" s="159"/>
      <c r="B73" s="159"/>
      <c r="C73" s="159"/>
      <c r="D73" s="159"/>
      <c r="E73" s="159"/>
      <c r="F73" s="159"/>
      <c r="G73" s="159"/>
      <c r="H73" s="159"/>
      <c r="I73" s="159"/>
    </row>
    <row r="74" spans="1:9" x14ac:dyDescent="0.25">
      <c r="A74" s="159"/>
      <c r="B74" s="159"/>
      <c r="C74" s="159"/>
      <c r="D74" s="159"/>
      <c r="E74" s="159"/>
      <c r="F74" s="159"/>
      <c r="G74" s="159"/>
      <c r="H74" s="159"/>
      <c r="I74" s="159"/>
    </row>
    <row r="75" spans="1:9" x14ac:dyDescent="0.25">
      <c r="A75" s="159"/>
      <c r="B75" s="159"/>
      <c r="C75" s="159"/>
      <c r="D75" s="159"/>
      <c r="E75" s="159"/>
      <c r="F75" s="159"/>
      <c r="G75" s="159"/>
      <c r="H75" s="159"/>
      <c r="I75" s="159"/>
    </row>
    <row r="76" spans="1:9" x14ac:dyDescent="0.25">
      <c r="A76" s="159"/>
      <c r="B76" s="159"/>
      <c r="C76" s="159"/>
      <c r="D76" s="159"/>
      <c r="E76" s="159"/>
      <c r="F76" s="159"/>
      <c r="G76" s="159"/>
      <c r="H76" s="159"/>
      <c r="I76" s="159"/>
    </row>
    <row r="77" spans="1:9" x14ac:dyDescent="0.25">
      <c r="A77" s="159"/>
      <c r="B77" s="159"/>
      <c r="C77" s="159"/>
      <c r="D77" s="159"/>
      <c r="E77" s="159"/>
      <c r="F77" s="159"/>
      <c r="G77" s="159"/>
      <c r="H77" s="159"/>
      <c r="I77" s="159"/>
    </row>
    <row r="78" spans="1:9" x14ac:dyDescent="0.25">
      <c r="A78" s="159"/>
      <c r="B78" s="159"/>
      <c r="C78" s="159"/>
      <c r="D78" s="159"/>
      <c r="E78" s="159"/>
      <c r="F78" s="159"/>
      <c r="G78" s="159"/>
      <c r="H78" s="159"/>
      <c r="I78" s="159"/>
    </row>
    <row r="79" spans="1:9" x14ac:dyDescent="0.25">
      <c r="A79" s="159"/>
      <c r="B79" s="159"/>
      <c r="C79" s="159"/>
      <c r="D79" s="159"/>
      <c r="E79" s="159"/>
      <c r="F79" s="159"/>
      <c r="G79" s="159"/>
      <c r="H79" s="159"/>
      <c r="I79" s="159"/>
    </row>
    <row r="80" spans="1:9" x14ac:dyDescent="0.25">
      <c r="A80" s="159"/>
      <c r="B80" s="159"/>
      <c r="C80" s="159"/>
      <c r="D80" s="159"/>
      <c r="E80" s="159"/>
      <c r="F80" s="159"/>
      <c r="G80" s="159"/>
      <c r="H80" s="159"/>
      <c r="I80" s="159"/>
    </row>
    <row r="81" spans="1:9" x14ac:dyDescent="0.25">
      <c r="A81" s="159"/>
      <c r="B81" s="159"/>
      <c r="C81" s="159"/>
      <c r="D81" s="159"/>
      <c r="E81" s="159"/>
      <c r="F81" s="159"/>
      <c r="G81" s="159"/>
      <c r="H81" s="159"/>
      <c r="I81" s="159"/>
    </row>
    <row r="82" spans="1:9" x14ac:dyDescent="0.25">
      <c r="A82" s="159"/>
      <c r="B82" s="159"/>
      <c r="C82" s="159"/>
      <c r="D82" s="159"/>
      <c r="E82" s="159"/>
      <c r="F82" s="159"/>
      <c r="G82" s="159"/>
      <c r="H82" s="159"/>
      <c r="I82" s="159"/>
    </row>
    <row r="83" spans="1:9" x14ac:dyDescent="0.25">
      <c r="A83" s="159"/>
      <c r="B83" s="159"/>
      <c r="C83" s="159"/>
      <c r="D83" s="159"/>
      <c r="E83" s="159"/>
      <c r="F83" s="159"/>
      <c r="G83" s="159"/>
      <c r="H83" s="159"/>
      <c r="I83" s="159"/>
    </row>
    <row r="84" spans="1:9" x14ac:dyDescent="0.25">
      <c r="A84" s="159"/>
      <c r="B84" s="159"/>
      <c r="C84" s="159"/>
      <c r="D84" s="159"/>
      <c r="E84" s="159"/>
      <c r="F84" s="159"/>
      <c r="G84" s="159"/>
      <c r="H84" s="159"/>
      <c r="I84" s="159"/>
    </row>
    <row r="85" spans="1:9" x14ac:dyDescent="0.25">
      <c r="A85" s="159"/>
      <c r="B85" s="159"/>
      <c r="C85" s="159"/>
      <c r="D85" s="159"/>
      <c r="E85" s="159"/>
      <c r="F85" s="159"/>
      <c r="G85" s="159"/>
      <c r="H85" s="159"/>
      <c r="I85" s="159"/>
    </row>
    <row r="86" spans="1:9" x14ac:dyDescent="0.25">
      <c r="A86" s="159"/>
      <c r="B86" s="159"/>
      <c r="C86" s="159"/>
      <c r="D86" s="159"/>
      <c r="E86" s="159"/>
      <c r="F86" s="159"/>
      <c r="G86" s="159"/>
      <c r="H86" s="159"/>
      <c r="I86" s="159"/>
    </row>
    <row r="87" spans="1:9" x14ac:dyDescent="0.25">
      <c r="A87" s="159"/>
      <c r="B87" s="159"/>
      <c r="C87" s="159"/>
      <c r="D87" s="159"/>
      <c r="E87" s="159"/>
      <c r="F87" s="159"/>
      <c r="G87" s="159"/>
      <c r="H87" s="159"/>
      <c r="I87" s="159"/>
    </row>
    <row r="88" spans="1:9" x14ac:dyDescent="0.25">
      <c r="A88" s="159"/>
      <c r="B88" s="159"/>
      <c r="C88" s="159"/>
      <c r="D88" s="159"/>
      <c r="E88" s="159"/>
      <c r="F88" s="159"/>
      <c r="G88" s="159"/>
      <c r="H88" s="159"/>
      <c r="I88" s="159"/>
    </row>
    <row r="89" spans="1:9" x14ac:dyDescent="0.25">
      <c r="A89" s="159"/>
      <c r="B89" s="159"/>
      <c r="C89" s="159"/>
      <c r="D89" s="159"/>
      <c r="E89" s="159"/>
      <c r="F89" s="159"/>
      <c r="G89" s="159"/>
      <c r="H89" s="159"/>
      <c r="I89" s="159"/>
    </row>
    <row r="90" spans="1:9" x14ac:dyDescent="0.25">
      <c r="A90" s="159"/>
      <c r="B90" s="159"/>
      <c r="C90" s="159"/>
      <c r="D90" s="159"/>
      <c r="E90" s="159"/>
      <c r="F90" s="159"/>
      <c r="G90" s="159"/>
      <c r="H90" s="159"/>
      <c r="I90" s="159"/>
    </row>
    <row r="91" spans="1:9" x14ac:dyDescent="0.25">
      <c r="A91" s="159"/>
      <c r="B91" s="159"/>
      <c r="C91" s="159"/>
      <c r="D91" s="159"/>
      <c r="E91" s="159"/>
      <c r="F91" s="159"/>
      <c r="G91" s="159"/>
      <c r="H91" s="159"/>
      <c r="I91" s="159"/>
    </row>
    <row r="92" spans="1:9" x14ac:dyDescent="0.25">
      <c r="A92" s="159"/>
      <c r="B92" s="159"/>
      <c r="C92" s="159"/>
      <c r="D92" s="159"/>
      <c r="E92" s="159"/>
      <c r="F92" s="159"/>
      <c r="G92" s="159"/>
      <c r="H92" s="159"/>
      <c r="I92" s="159"/>
    </row>
    <row r="93" spans="1:9" x14ac:dyDescent="0.25">
      <c r="A93" s="159"/>
      <c r="B93" s="159"/>
      <c r="C93" s="159"/>
      <c r="D93" s="159"/>
      <c r="E93" s="159"/>
      <c r="F93" s="159"/>
      <c r="G93" s="159"/>
      <c r="H93" s="159"/>
      <c r="I93" s="159"/>
    </row>
    <row r="94" spans="1:9" x14ac:dyDescent="0.25">
      <c r="A94" s="159"/>
      <c r="B94" s="159"/>
      <c r="C94" s="159"/>
      <c r="D94" s="159"/>
      <c r="E94" s="159"/>
      <c r="F94" s="159"/>
      <c r="G94" s="159"/>
      <c r="H94" s="159"/>
      <c r="I94" s="159"/>
    </row>
    <row r="95" spans="1:9" x14ac:dyDescent="0.25">
      <c r="A95" s="159"/>
      <c r="B95" s="159"/>
      <c r="C95" s="159"/>
      <c r="D95" s="159"/>
      <c r="E95" s="159"/>
      <c r="F95" s="159"/>
      <c r="G95" s="159"/>
      <c r="H95" s="159"/>
      <c r="I95" s="159"/>
    </row>
    <row r="96" spans="1:9" x14ac:dyDescent="0.25">
      <c r="A96" s="159"/>
      <c r="B96" s="159"/>
      <c r="C96" s="159"/>
      <c r="D96" s="159"/>
      <c r="E96" s="159"/>
      <c r="F96" s="159"/>
      <c r="G96" s="159"/>
      <c r="H96" s="159"/>
      <c r="I96" s="159"/>
    </row>
    <row r="97" spans="1:9" x14ac:dyDescent="0.25">
      <c r="A97" s="159"/>
      <c r="B97" s="159"/>
      <c r="C97" s="159"/>
      <c r="D97" s="159"/>
      <c r="E97" s="159"/>
      <c r="F97" s="159"/>
      <c r="G97" s="159"/>
      <c r="H97" s="159"/>
      <c r="I97" s="159"/>
    </row>
    <row r="98" spans="1:9" x14ac:dyDescent="0.25">
      <c r="A98" s="159"/>
      <c r="B98" s="159"/>
      <c r="C98" s="159"/>
      <c r="D98" s="159"/>
      <c r="E98" s="159"/>
      <c r="F98" s="159"/>
      <c r="G98" s="159"/>
      <c r="H98" s="159"/>
      <c r="I98" s="159"/>
    </row>
    <row r="99" spans="1:9" x14ac:dyDescent="0.25">
      <c r="A99" s="159"/>
      <c r="B99" s="159"/>
      <c r="C99" s="159"/>
      <c r="D99" s="159"/>
      <c r="E99" s="159"/>
      <c r="F99" s="159"/>
      <c r="G99" s="159"/>
      <c r="H99" s="159"/>
      <c r="I99" s="159"/>
    </row>
    <row r="100" spans="1:9" x14ac:dyDescent="0.25">
      <c r="A100" s="159"/>
      <c r="B100" s="159"/>
      <c r="C100" s="159"/>
      <c r="D100" s="159"/>
      <c r="E100" s="159"/>
      <c r="F100" s="159"/>
      <c r="G100" s="159"/>
      <c r="H100" s="159"/>
      <c r="I100" s="159"/>
    </row>
    <row r="101" spans="1:9" x14ac:dyDescent="0.25">
      <c r="A101" s="159"/>
      <c r="B101" s="159"/>
      <c r="C101" s="159"/>
      <c r="D101" s="159"/>
      <c r="E101" s="159"/>
      <c r="F101" s="159"/>
      <c r="G101" s="159"/>
      <c r="H101" s="159"/>
      <c r="I101" s="159"/>
    </row>
    <row r="102" spans="1:9" x14ac:dyDescent="0.25">
      <c r="A102" s="159"/>
      <c r="B102" s="159"/>
      <c r="C102" s="159"/>
      <c r="D102" s="159"/>
      <c r="E102" s="159"/>
      <c r="F102" s="159"/>
      <c r="G102" s="159"/>
      <c r="H102" s="159"/>
      <c r="I102" s="159"/>
    </row>
    <row r="103" spans="1:9" x14ac:dyDescent="0.25">
      <c r="A103" s="159"/>
      <c r="B103" s="159"/>
      <c r="C103" s="159"/>
      <c r="D103" s="159"/>
      <c r="E103" s="159"/>
      <c r="F103" s="159"/>
      <c r="G103" s="159"/>
      <c r="H103" s="159"/>
      <c r="I103" s="159"/>
    </row>
    <row r="104" spans="1:9" x14ac:dyDescent="0.25">
      <c r="A104" s="159"/>
      <c r="B104" s="159"/>
      <c r="C104" s="159"/>
      <c r="D104" s="159"/>
      <c r="E104" s="159"/>
      <c r="F104" s="159"/>
      <c r="G104" s="159"/>
      <c r="H104" s="159"/>
      <c r="I104" s="159"/>
    </row>
    <row r="105" spans="1:9" x14ac:dyDescent="0.25">
      <c r="A105" s="159"/>
      <c r="B105" s="159"/>
      <c r="C105" s="159"/>
      <c r="D105" s="159"/>
      <c r="E105" s="159"/>
      <c r="F105" s="159"/>
      <c r="G105" s="159"/>
      <c r="H105" s="159"/>
      <c r="I105" s="159"/>
    </row>
    <row r="106" spans="1:9" x14ac:dyDescent="0.25">
      <c r="A106" s="159"/>
      <c r="B106" s="159"/>
      <c r="C106" s="159"/>
      <c r="D106" s="159"/>
      <c r="E106" s="159"/>
      <c r="F106" s="159"/>
      <c r="G106" s="159"/>
      <c r="H106" s="159"/>
      <c r="I106" s="159"/>
    </row>
    <row r="107" spans="1:9" x14ac:dyDescent="0.25">
      <c r="A107" s="159"/>
      <c r="B107" s="159"/>
      <c r="C107" s="159"/>
      <c r="D107" s="159"/>
      <c r="E107" s="159"/>
      <c r="F107" s="159"/>
      <c r="G107" s="159"/>
      <c r="H107" s="159"/>
      <c r="I107" s="159"/>
    </row>
    <row r="108" spans="1:9" x14ac:dyDescent="0.25">
      <c r="A108" s="159"/>
      <c r="B108" s="159"/>
      <c r="C108" s="159"/>
      <c r="D108" s="159"/>
      <c r="E108" s="159"/>
      <c r="F108" s="159"/>
      <c r="G108" s="159"/>
      <c r="H108" s="159"/>
      <c r="I108" s="159"/>
    </row>
    <row r="109" spans="1:9" x14ac:dyDescent="0.25">
      <c r="A109" s="159"/>
      <c r="B109" s="159"/>
      <c r="C109" s="159"/>
      <c r="D109" s="159"/>
      <c r="E109" s="159"/>
      <c r="F109" s="159"/>
      <c r="G109" s="159"/>
      <c r="H109" s="159"/>
      <c r="I109" s="159"/>
    </row>
    <row r="110" spans="1:9" x14ac:dyDescent="0.25">
      <c r="A110" s="159"/>
      <c r="B110" s="159"/>
      <c r="C110" s="159"/>
      <c r="D110" s="159"/>
      <c r="E110" s="159"/>
      <c r="F110" s="159"/>
      <c r="G110" s="159"/>
      <c r="H110" s="159"/>
      <c r="I110" s="159"/>
    </row>
    <row r="111" spans="1:9" x14ac:dyDescent="0.25">
      <c r="A111" s="159"/>
      <c r="B111" s="159"/>
      <c r="C111" s="159"/>
      <c r="D111" s="159"/>
      <c r="E111" s="159"/>
      <c r="F111" s="159"/>
      <c r="G111" s="159"/>
      <c r="H111" s="159"/>
      <c r="I111" s="159"/>
    </row>
    <row r="112" spans="1:9" x14ac:dyDescent="0.25">
      <c r="A112" s="159"/>
      <c r="B112" s="159"/>
      <c r="C112" s="159"/>
      <c r="D112" s="159"/>
      <c r="E112" s="159"/>
      <c r="F112" s="159"/>
      <c r="G112" s="159"/>
      <c r="H112" s="159"/>
      <c r="I112" s="159"/>
    </row>
    <row r="113" spans="1:9" x14ac:dyDescent="0.25">
      <c r="A113" s="159"/>
      <c r="B113" s="159"/>
      <c r="C113" s="159"/>
      <c r="D113" s="159"/>
      <c r="E113" s="159"/>
      <c r="F113" s="159"/>
      <c r="G113" s="159"/>
      <c r="H113" s="159"/>
      <c r="I113" s="159"/>
    </row>
    <row r="114" spans="1:9" x14ac:dyDescent="0.25">
      <c r="A114" s="159"/>
      <c r="B114" s="159"/>
      <c r="C114" s="159"/>
      <c r="D114" s="159"/>
      <c r="E114" s="159"/>
      <c r="F114" s="159"/>
      <c r="G114" s="159"/>
      <c r="H114" s="159"/>
      <c r="I114" s="159"/>
    </row>
    <row r="115" spans="1:9" x14ac:dyDescent="0.25">
      <c r="A115" s="159"/>
      <c r="B115" s="159"/>
      <c r="C115" s="159"/>
      <c r="D115" s="159"/>
      <c r="E115" s="159"/>
      <c r="F115" s="159"/>
      <c r="G115" s="159"/>
      <c r="H115" s="159"/>
      <c r="I115" s="159"/>
    </row>
    <row r="116" spans="1:9" x14ac:dyDescent="0.25">
      <c r="A116" s="159"/>
      <c r="B116" s="159"/>
      <c r="C116" s="159"/>
      <c r="D116" s="159"/>
      <c r="E116" s="159"/>
      <c r="F116" s="159"/>
      <c r="G116" s="159"/>
      <c r="H116" s="159"/>
      <c r="I116" s="159"/>
    </row>
    <row r="117" spans="1:9" x14ac:dyDescent="0.25">
      <c r="A117" s="159"/>
      <c r="B117" s="159"/>
      <c r="C117" s="159"/>
      <c r="D117" s="159"/>
      <c r="E117" s="159"/>
      <c r="F117" s="159"/>
      <c r="G117" s="159"/>
      <c r="H117" s="159"/>
      <c r="I117" s="159"/>
    </row>
    <row r="118" spans="1:9" x14ac:dyDescent="0.25">
      <c r="A118" s="159"/>
      <c r="B118" s="159"/>
      <c r="C118" s="159"/>
      <c r="D118" s="159"/>
      <c r="E118" s="159"/>
      <c r="F118" s="159"/>
      <c r="G118" s="159"/>
      <c r="H118" s="159"/>
      <c r="I118" s="159"/>
    </row>
    <row r="119" spans="1:9" x14ac:dyDescent="0.25">
      <c r="A119" s="159"/>
      <c r="B119" s="159"/>
      <c r="C119" s="159"/>
      <c r="D119" s="159"/>
      <c r="E119" s="159"/>
      <c r="F119" s="159"/>
      <c r="G119" s="159"/>
      <c r="H119" s="159"/>
      <c r="I119" s="159"/>
    </row>
    <row r="120" spans="1:9" x14ac:dyDescent="0.25">
      <c r="A120" s="159"/>
      <c r="B120" s="159"/>
      <c r="C120" s="159"/>
      <c r="D120" s="159"/>
      <c r="E120" s="159"/>
      <c r="F120" s="159"/>
      <c r="G120" s="159"/>
      <c r="H120" s="159"/>
      <c r="I120" s="159"/>
    </row>
    <row r="121" spans="1:9" x14ac:dyDescent="0.25">
      <c r="A121" s="159"/>
      <c r="B121" s="159"/>
      <c r="C121" s="159"/>
      <c r="D121" s="159"/>
      <c r="E121" s="159"/>
      <c r="F121" s="159"/>
      <c r="G121" s="159"/>
      <c r="H121" s="159"/>
      <c r="I121" s="159"/>
    </row>
    <row r="122" spans="1:9" x14ac:dyDescent="0.25">
      <c r="A122" s="159"/>
      <c r="B122" s="159"/>
      <c r="C122" s="159"/>
      <c r="D122" s="159"/>
      <c r="E122" s="159"/>
      <c r="F122" s="159"/>
      <c r="G122" s="159"/>
      <c r="H122" s="159"/>
      <c r="I122" s="159"/>
    </row>
    <row r="123" spans="1:9" x14ac:dyDescent="0.25">
      <c r="A123" s="159"/>
      <c r="B123" s="159"/>
      <c r="C123" s="159"/>
      <c r="D123" s="159"/>
      <c r="E123" s="159"/>
      <c r="F123" s="159"/>
      <c r="G123" s="159"/>
      <c r="H123" s="159"/>
      <c r="I123" s="159"/>
    </row>
    <row r="124" spans="1:9" x14ac:dyDescent="0.25">
      <c r="A124" s="159"/>
      <c r="B124" s="159"/>
      <c r="C124" s="159"/>
      <c r="D124" s="159"/>
      <c r="E124" s="159"/>
      <c r="F124" s="159"/>
      <c r="G124" s="159"/>
      <c r="H124" s="159"/>
      <c r="I124" s="159"/>
    </row>
    <row r="125" spans="1:9" x14ac:dyDescent="0.25">
      <c r="A125" s="159"/>
      <c r="B125" s="159"/>
      <c r="C125" s="159"/>
      <c r="D125" s="159"/>
      <c r="E125" s="159"/>
      <c r="F125" s="159"/>
      <c r="G125" s="159"/>
      <c r="H125" s="159"/>
      <c r="I125" s="159"/>
    </row>
    <row r="126" spans="1:9" x14ac:dyDescent="0.25">
      <c r="A126" s="159"/>
      <c r="B126" s="159"/>
      <c r="C126" s="159"/>
      <c r="D126" s="159"/>
      <c r="E126" s="159"/>
      <c r="F126" s="159"/>
      <c r="G126" s="159"/>
      <c r="H126" s="159"/>
      <c r="I126" s="159"/>
    </row>
    <row r="127" spans="1:9" x14ac:dyDescent="0.25">
      <c r="A127" s="159"/>
      <c r="B127" s="159"/>
      <c r="C127" s="159"/>
      <c r="D127" s="159"/>
      <c r="E127" s="159"/>
      <c r="F127" s="159"/>
      <c r="G127" s="159"/>
      <c r="H127" s="159"/>
      <c r="I127" s="159"/>
    </row>
    <row r="128" spans="1:9" x14ac:dyDescent="0.25">
      <c r="A128" s="159"/>
      <c r="B128" s="159"/>
      <c r="C128" s="159"/>
      <c r="D128" s="159"/>
      <c r="E128" s="159"/>
      <c r="F128" s="159"/>
      <c r="G128" s="159"/>
      <c r="H128" s="159"/>
      <c r="I128" s="159"/>
    </row>
    <row r="129" spans="1:9" x14ac:dyDescent="0.25">
      <c r="A129" s="159"/>
      <c r="B129" s="159"/>
      <c r="C129" s="159"/>
      <c r="D129" s="159"/>
      <c r="E129" s="159"/>
      <c r="F129" s="159"/>
      <c r="G129" s="159"/>
      <c r="H129" s="159"/>
      <c r="I129" s="159"/>
    </row>
    <row r="130" spans="1:9" x14ac:dyDescent="0.25">
      <c r="A130" s="159"/>
      <c r="B130" s="159"/>
      <c r="C130" s="159"/>
      <c r="D130" s="159"/>
      <c r="E130" s="159"/>
      <c r="F130" s="159"/>
      <c r="G130" s="159"/>
      <c r="H130" s="159"/>
      <c r="I130" s="159"/>
    </row>
    <row r="131" spans="1:9" x14ac:dyDescent="0.25">
      <c r="A131" s="159"/>
      <c r="B131" s="159"/>
      <c r="C131" s="159"/>
      <c r="D131" s="159"/>
      <c r="E131" s="159"/>
      <c r="F131" s="159"/>
      <c r="G131" s="159"/>
      <c r="H131" s="159"/>
      <c r="I131" s="159"/>
    </row>
    <row r="132" spans="1:9" x14ac:dyDescent="0.25">
      <c r="A132" s="159"/>
      <c r="B132" s="159"/>
      <c r="C132" s="159"/>
      <c r="D132" s="159"/>
      <c r="E132" s="159"/>
      <c r="F132" s="159"/>
      <c r="G132" s="159"/>
      <c r="H132" s="159"/>
      <c r="I132" s="159"/>
    </row>
    <row r="133" spans="1:9" x14ac:dyDescent="0.25">
      <c r="A133" s="159"/>
      <c r="B133" s="159"/>
      <c r="C133" s="159"/>
      <c r="D133" s="159"/>
      <c r="E133" s="159"/>
      <c r="F133" s="159"/>
      <c r="G133" s="159"/>
      <c r="H133" s="159"/>
      <c r="I133" s="159"/>
    </row>
    <row r="134" spans="1:9" x14ac:dyDescent="0.25">
      <c r="A134" s="159"/>
      <c r="B134" s="159"/>
      <c r="C134" s="159"/>
      <c r="D134" s="159"/>
      <c r="E134" s="159"/>
      <c r="F134" s="159"/>
      <c r="G134" s="159"/>
      <c r="H134" s="159"/>
      <c r="I134" s="159"/>
    </row>
    <row r="135" spans="1:9" x14ac:dyDescent="0.25">
      <c r="A135" s="159"/>
      <c r="B135" s="159"/>
      <c r="C135" s="159"/>
      <c r="D135" s="159"/>
      <c r="E135" s="159"/>
      <c r="F135" s="159"/>
      <c r="G135" s="159"/>
      <c r="H135" s="159"/>
      <c r="I135" s="159"/>
    </row>
    <row r="136" spans="1:9" x14ac:dyDescent="0.25">
      <c r="A136" s="159"/>
      <c r="B136" s="159"/>
      <c r="C136" s="159"/>
      <c r="D136" s="159"/>
      <c r="E136" s="159"/>
      <c r="F136" s="159"/>
      <c r="G136" s="159"/>
      <c r="H136" s="159"/>
      <c r="I136" s="159"/>
    </row>
    <row r="137" spans="1:9" x14ac:dyDescent="0.25">
      <c r="A137" s="159"/>
      <c r="B137" s="159"/>
      <c r="C137" s="159"/>
      <c r="D137" s="159"/>
      <c r="E137" s="159"/>
      <c r="F137" s="159"/>
      <c r="G137" s="159"/>
      <c r="H137" s="159"/>
      <c r="I137" s="159"/>
    </row>
    <row r="138" spans="1:9" x14ac:dyDescent="0.25">
      <c r="A138" s="159"/>
      <c r="B138" s="159"/>
      <c r="C138" s="159"/>
      <c r="D138" s="159"/>
      <c r="E138" s="159"/>
      <c r="F138" s="159"/>
      <c r="G138" s="159"/>
      <c r="H138" s="159"/>
      <c r="I138" s="159"/>
    </row>
    <row r="139" spans="1:9" x14ac:dyDescent="0.25">
      <c r="A139" s="159"/>
      <c r="B139" s="159"/>
      <c r="C139" s="159"/>
      <c r="D139" s="159"/>
      <c r="E139" s="159"/>
      <c r="F139" s="159"/>
      <c r="G139" s="159"/>
      <c r="H139" s="159"/>
      <c r="I139" s="159"/>
    </row>
    <row r="140" spans="1:9" x14ac:dyDescent="0.25">
      <c r="A140" s="159"/>
      <c r="B140" s="159"/>
      <c r="C140" s="159"/>
      <c r="D140" s="159"/>
      <c r="E140" s="159"/>
      <c r="F140" s="159"/>
      <c r="G140" s="159"/>
      <c r="H140" s="159"/>
      <c r="I140" s="159"/>
    </row>
    <row r="141" spans="1:9" x14ac:dyDescent="0.25">
      <c r="A141" s="159"/>
      <c r="B141" s="159"/>
      <c r="C141" s="159"/>
      <c r="D141" s="159"/>
      <c r="E141" s="159"/>
      <c r="F141" s="159"/>
      <c r="G141" s="159"/>
      <c r="H141" s="159"/>
      <c r="I141" s="159"/>
    </row>
    <row r="142" spans="1:9" x14ac:dyDescent="0.25">
      <c r="A142" s="159"/>
      <c r="B142" s="159"/>
      <c r="C142" s="159"/>
      <c r="D142" s="159"/>
      <c r="E142" s="159"/>
      <c r="F142" s="159"/>
      <c r="G142" s="159"/>
      <c r="H142" s="159"/>
      <c r="I142" s="159"/>
    </row>
    <row r="143" spans="1:9" x14ac:dyDescent="0.25">
      <c r="A143" s="159"/>
      <c r="B143" s="159"/>
      <c r="C143" s="159"/>
      <c r="D143" s="159"/>
      <c r="E143" s="159"/>
      <c r="F143" s="159"/>
      <c r="G143" s="159"/>
      <c r="H143" s="159"/>
      <c r="I143" s="159"/>
    </row>
    <row r="144" spans="1:9" x14ac:dyDescent="0.25">
      <c r="A144" s="159"/>
      <c r="B144" s="159"/>
      <c r="C144" s="159"/>
      <c r="D144" s="159"/>
      <c r="E144" s="159"/>
      <c r="F144" s="159"/>
      <c r="G144" s="159"/>
      <c r="H144" s="159"/>
      <c r="I144" s="159"/>
    </row>
    <row r="145" spans="1:9" x14ac:dyDescent="0.25">
      <c r="A145" s="159"/>
      <c r="B145" s="159"/>
      <c r="C145" s="159"/>
      <c r="D145" s="159"/>
      <c r="E145" s="159"/>
      <c r="F145" s="159"/>
      <c r="G145" s="159"/>
      <c r="H145" s="159"/>
      <c r="I145" s="159"/>
    </row>
    <row r="146" spans="1:9" x14ac:dyDescent="0.25">
      <c r="A146" s="159"/>
      <c r="B146" s="159"/>
      <c r="C146" s="159"/>
      <c r="D146" s="159"/>
      <c r="E146" s="159"/>
      <c r="F146" s="159"/>
      <c r="G146" s="159"/>
      <c r="H146" s="159"/>
      <c r="I146" s="159"/>
    </row>
    <row r="147" spans="1:9" x14ac:dyDescent="0.25">
      <c r="A147" s="159"/>
      <c r="B147" s="159"/>
      <c r="C147" s="159"/>
      <c r="D147" s="159"/>
      <c r="E147" s="159"/>
      <c r="F147" s="159"/>
      <c r="G147" s="159"/>
      <c r="H147" s="159"/>
      <c r="I147" s="159"/>
    </row>
    <row r="148" spans="1:9" x14ac:dyDescent="0.25">
      <c r="A148" s="159"/>
      <c r="B148" s="159"/>
      <c r="C148" s="159"/>
      <c r="D148" s="159"/>
      <c r="E148" s="159"/>
      <c r="F148" s="159"/>
      <c r="G148" s="159"/>
      <c r="H148" s="159"/>
      <c r="I148" s="159"/>
    </row>
    <row r="149" spans="1:9" x14ac:dyDescent="0.25">
      <c r="A149" s="159"/>
      <c r="B149" s="159"/>
      <c r="C149" s="159"/>
      <c r="D149" s="159"/>
      <c r="E149" s="159"/>
      <c r="F149" s="159"/>
      <c r="G149" s="159"/>
      <c r="H149" s="159"/>
      <c r="I149" s="159"/>
    </row>
    <row r="150" spans="1:9" x14ac:dyDescent="0.25">
      <c r="A150" s="159"/>
      <c r="B150" s="159"/>
      <c r="C150" s="159"/>
      <c r="D150" s="159"/>
      <c r="E150" s="159"/>
      <c r="F150" s="159"/>
      <c r="G150" s="159"/>
      <c r="H150" s="159"/>
      <c r="I150" s="159"/>
    </row>
    <row r="151" spans="1:9" x14ac:dyDescent="0.25">
      <c r="A151" s="159"/>
      <c r="B151" s="159"/>
      <c r="C151" s="159"/>
      <c r="D151" s="159"/>
      <c r="E151" s="159"/>
      <c r="F151" s="159"/>
      <c r="G151" s="159"/>
      <c r="H151" s="159"/>
      <c r="I151" s="159"/>
    </row>
    <row r="152" spans="1:9" x14ac:dyDescent="0.25">
      <c r="A152" s="159"/>
      <c r="B152" s="159"/>
      <c r="C152" s="159"/>
      <c r="D152" s="159"/>
      <c r="E152" s="159"/>
      <c r="F152" s="159"/>
      <c r="G152" s="159"/>
      <c r="H152" s="159"/>
      <c r="I152" s="159"/>
    </row>
    <row r="153" spans="1:9" x14ac:dyDescent="0.25">
      <c r="A153" s="159"/>
      <c r="B153" s="159"/>
      <c r="C153" s="159"/>
      <c r="D153" s="159"/>
      <c r="E153" s="159"/>
      <c r="F153" s="159"/>
      <c r="G153" s="159"/>
      <c r="H153" s="159"/>
      <c r="I153" s="159"/>
    </row>
    <row r="154" spans="1:9" x14ac:dyDescent="0.25">
      <c r="A154" s="159"/>
      <c r="B154" s="159"/>
      <c r="C154" s="159"/>
      <c r="D154" s="159"/>
      <c r="E154" s="159"/>
      <c r="F154" s="159"/>
      <c r="G154" s="159"/>
      <c r="H154" s="159"/>
      <c r="I154" s="159"/>
    </row>
    <row r="155" spans="1:9" x14ac:dyDescent="0.25">
      <c r="A155" s="159"/>
      <c r="B155" s="159"/>
      <c r="C155" s="159"/>
      <c r="D155" s="159"/>
      <c r="E155" s="159"/>
      <c r="F155" s="159"/>
      <c r="G155" s="159"/>
      <c r="H155" s="159"/>
      <c r="I155" s="159"/>
    </row>
    <row r="156" spans="1:9" x14ac:dyDescent="0.25">
      <c r="A156" s="159"/>
      <c r="B156" s="159"/>
      <c r="C156" s="159"/>
      <c r="D156" s="159"/>
      <c r="E156" s="159"/>
      <c r="F156" s="159"/>
      <c r="G156" s="159"/>
      <c r="H156" s="159"/>
      <c r="I156" s="159"/>
    </row>
    <row r="157" spans="1:9" x14ac:dyDescent="0.25">
      <c r="A157" s="159"/>
      <c r="B157" s="159"/>
      <c r="C157" s="159"/>
      <c r="D157" s="159"/>
      <c r="E157" s="159"/>
      <c r="F157" s="159"/>
      <c r="G157" s="159"/>
      <c r="H157" s="159"/>
      <c r="I157" s="159"/>
    </row>
    <row r="158" spans="1:9" x14ac:dyDescent="0.25">
      <c r="A158" s="159"/>
      <c r="B158" s="159"/>
      <c r="C158" s="159"/>
      <c r="D158" s="159"/>
      <c r="E158" s="159"/>
      <c r="F158" s="159"/>
      <c r="G158" s="159"/>
      <c r="H158" s="159"/>
      <c r="I158" s="159"/>
    </row>
    <row r="159" spans="1:9" x14ac:dyDescent="0.25">
      <c r="A159" s="159"/>
      <c r="B159" s="159"/>
      <c r="C159" s="159"/>
      <c r="D159" s="159"/>
      <c r="E159" s="159"/>
      <c r="F159" s="159"/>
      <c r="G159" s="159"/>
      <c r="H159" s="159"/>
      <c r="I159" s="159"/>
    </row>
    <row r="160" spans="1:9" x14ac:dyDescent="0.25">
      <c r="A160" s="159"/>
      <c r="B160" s="159"/>
      <c r="C160" s="159"/>
      <c r="D160" s="159"/>
      <c r="E160" s="159"/>
      <c r="F160" s="159"/>
      <c r="G160" s="159"/>
      <c r="H160" s="159"/>
      <c r="I160" s="159"/>
    </row>
    <row r="161" spans="1:9" x14ac:dyDescent="0.25">
      <c r="A161" s="159"/>
      <c r="B161" s="159"/>
      <c r="C161" s="159"/>
      <c r="D161" s="159"/>
      <c r="E161" s="159"/>
      <c r="F161" s="159"/>
      <c r="G161" s="159"/>
      <c r="H161" s="159"/>
      <c r="I161" s="159"/>
    </row>
    <row r="162" spans="1:9" x14ac:dyDescent="0.25">
      <c r="A162" s="159"/>
      <c r="B162" s="159"/>
      <c r="C162" s="159"/>
      <c r="D162" s="159"/>
      <c r="E162" s="159"/>
      <c r="F162" s="159"/>
      <c r="G162" s="159"/>
      <c r="H162" s="159"/>
      <c r="I162" s="159"/>
    </row>
    <row r="163" spans="1:9" x14ac:dyDescent="0.25">
      <c r="A163" s="159"/>
      <c r="B163" s="159"/>
      <c r="C163" s="159"/>
      <c r="D163" s="159"/>
      <c r="E163" s="159"/>
      <c r="F163" s="159"/>
      <c r="G163" s="159"/>
      <c r="H163" s="159"/>
      <c r="I163" s="159"/>
    </row>
    <row r="164" spans="1:9" x14ac:dyDescent="0.25">
      <c r="A164" s="159"/>
      <c r="B164" s="159"/>
      <c r="C164" s="159"/>
      <c r="D164" s="159"/>
      <c r="E164" s="159"/>
      <c r="F164" s="159"/>
      <c r="G164" s="159"/>
      <c r="H164" s="159"/>
      <c r="I164" s="159"/>
    </row>
    <row r="165" spans="1:9" x14ac:dyDescent="0.25">
      <c r="A165" s="159"/>
      <c r="B165" s="159"/>
      <c r="C165" s="159"/>
      <c r="D165" s="159"/>
      <c r="E165" s="159"/>
      <c r="F165" s="159"/>
      <c r="G165" s="159"/>
      <c r="H165" s="159"/>
      <c r="I165" s="159"/>
    </row>
    <row r="166" spans="1:9" x14ac:dyDescent="0.25">
      <c r="A166" s="159"/>
      <c r="B166" s="159"/>
      <c r="C166" s="159"/>
      <c r="D166" s="159"/>
      <c r="E166" s="159"/>
      <c r="F166" s="159"/>
      <c r="G166" s="159"/>
      <c r="H166" s="159"/>
      <c r="I166" s="159"/>
    </row>
    <row r="167" spans="1:9" x14ac:dyDescent="0.25">
      <c r="A167" s="159"/>
      <c r="B167" s="159"/>
      <c r="C167" s="159"/>
      <c r="D167" s="159"/>
      <c r="E167" s="159"/>
      <c r="F167" s="159"/>
      <c r="G167" s="159"/>
      <c r="H167" s="159"/>
      <c r="I167" s="159"/>
    </row>
    <row r="168" spans="1:9" x14ac:dyDescent="0.25">
      <c r="A168" s="159"/>
      <c r="B168" s="159"/>
      <c r="C168" s="159"/>
      <c r="D168" s="159"/>
      <c r="E168" s="159"/>
      <c r="F168" s="159"/>
      <c r="G168" s="159"/>
      <c r="H168" s="159"/>
      <c r="I168" s="159"/>
    </row>
    <row r="169" spans="1:9" x14ac:dyDescent="0.25">
      <c r="A169" s="159"/>
      <c r="B169" s="159"/>
      <c r="C169" s="159"/>
      <c r="D169" s="159"/>
      <c r="E169" s="159"/>
      <c r="F169" s="159"/>
      <c r="G169" s="159"/>
      <c r="H169" s="159"/>
      <c r="I169" s="159"/>
    </row>
    <row r="170" spans="1:9" x14ac:dyDescent="0.25">
      <c r="A170" s="159"/>
      <c r="B170" s="159"/>
      <c r="C170" s="159"/>
      <c r="D170" s="159"/>
      <c r="E170" s="159"/>
      <c r="F170" s="159"/>
      <c r="G170" s="159"/>
      <c r="H170" s="159"/>
      <c r="I170" s="159"/>
    </row>
    <row r="171" spans="1:9" x14ac:dyDescent="0.25">
      <c r="A171" s="159"/>
      <c r="B171" s="159"/>
      <c r="C171" s="159"/>
      <c r="D171" s="159"/>
      <c r="E171" s="159"/>
      <c r="F171" s="159"/>
      <c r="G171" s="159"/>
      <c r="H171" s="159"/>
      <c r="I171" s="159"/>
    </row>
    <row r="172" spans="1:9" x14ac:dyDescent="0.25">
      <c r="A172" s="159"/>
      <c r="B172" s="159"/>
      <c r="C172" s="159"/>
      <c r="D172" s="159"/>
      <c r="E172" s="159"/>
      <c r="F172" s="159"/>
      <c r="G172" s="159"/>
      <c r="H172" s="159"/>
      <c r="I172" s="159"/>
    </row>
    <row r="173" spans="1:9" x14ac:dyDescent="0.25">
      <c r="A173" s="159"/>
      <c r="B173" s="159"/>
      <c r="C173" s="159"/>
      <c r="D173" s="159"/>
      <c r="E173" s="159"/>
      <c r="F173" s="159"/>
      <c r="G173" s="159"/>
      <c r="H173" s="159"/>
      <c r="I173" s="159"/>
    </row>
    <row r="174" spans="1:9" x14ac:dyDescent="0.25">
      <c r="A174" s="159"/>
      <c r="B174" s="159"/>
      <c r="C174" s="159"/>
      <c r="D174" s="159"/>
      <c r="E174" s="159"/>
      <c r="F174" s="159"/>
      <c r="G174" s="159"/>
      <c r="H174" s="159"/>
      <c r="I174" s="159"/>
    </row>
    <row r="175" spans="1:9" x14ac:dyDescent="0.25">
      <c r="A175" s="159"/>
      <c r="B175" s="159"/>
      <c r="C175" s="159"/>
      <c r="D175" s="159"/>
      <c r="E175" s="159"/>
      <c r="F175" s="159"/>
      <c r="G175" s="159"/>
      <c r="H175" s="159"/>
      <c r="I175" s="159"/>
    </row>
    <row r="176" spans="1:9" x14ac:dyDescent="0.25">
      <c r="A176" s="159"/>
      <c r="B176" s="159"/>
      <c r="C176" s="159"/>
      <c r="D176" s="159"/>
      <c r="E176" s="159"/>
      <c r="F176" s="159"/>
      <c r="G176" s="159"/>
      <c r="H176" s="159"/>
      <c r="I176" s="159"/>
    </row>
    <row r="177" spans="1:9" x14ac:dyDescent="0.25">
      <c r="A177" s="159"/>
      <c r="B177" s="159"/>
      <c r="C177" s="159"/>
      <c r="D177" s="159"/>
      <c r="E177" s="159"/>
      <c r="F177" s="159"/>
      <c r="G177" s="159"/>
      <c r="H177" s="159"/>
      <c r="I177" s="159"/>
    </row>
    <row r="178" spans="1:9" x14ac:dyDescent="0.25">
      <c r="A178" s="159"/>
      <c r="B178" s="159"/>
      <c r="C178" s="159"/>
      <c r="D178" s="159"/>
      <c r="E178" s="159"/>
      <c r="F178" s="159"/>
      <c r="G178" s="159"/>
      <c r="H178" s="159"/>
      <c r="I178" s="159"/>
    </row>
    <row r="179" spans="1:9" x14ac:dyDescent="0.25">
      <c r="A179" s="159"/>
      <c r="B179" s="159"/>
      <c r="C179" s="159"/>
      <c r="D179" s="159"/>
      <c r="E179" s="159"/>
      <c r="F179" s="159"/>
      <c r="G179" s="159"/>
      <c r="H179" s="159"/>
      <c r="I179" s="159"/>
    </row>
    <row r="180" spans="1:9" x14ac:dyDescent="0.25">
      <c r="A180" s="159"/>
      <c r="B180" s="159"/>
      <c r="C180" s="159"/>
      <c r="D180" s="159"/>
      <c r="E180" s="159"/>
      <c r="F180" s="159"/>
      <c r="G180" s="159"/>
      <c r="H180" s="159"/>
      <c r="I180" s="159"/>
    </row>
    <row r="181" spans="1:9" x14ac:dyDescent="0.25">
      <c r="A181" s="159"/>
      <c r="B181" s="159"/>
      <c r="C181" s="159"/>
      <c r="D181" s="159"/>
      <c r="E181" s="159"/>
      <c r="F181" s="159"/>
      <c r="G181" s="159"/>
      <c r="H181" s="159"/>
      <c r="I181" s="159"/>
    </row>
    <row r="182" spans="1:9" x14ac:dyDescent="0.25">
      <c r="A182" s="159"/>
      <c r="B182" s="159"/>
      <c r="C182" s="159"/>
      <c r="D182" s="159"/>
      <c r="E182" s="159"/>
      <c r="F182" s="159"/>
      <c r="G182" s="159"/>
      <c r="H182" s="159"/>
      <c r="I182" s="159"/>
    </row>
    <row r="183" spans="1:9" x14ac:dyDescent="0.25">
      <c r="A183" s="159"/>
      <c r="B183" s="159"/>
      <c r="C183" s="159"/>
      <c r="D183" s="159"/>
      <c r="E183" s="159"/>
      <c r="F183" s="159"/>
      <c r="G183" s="159"/>
      <c r="H183" s="159"/>
      <c r="I183" s="159"/>
    </row>
    <row r="184" spans="1:9" x14ac:dyDescent="0.25">
      <c r="A184" s="159"/>
      <c r="B184" s="159"/>
      <c r="C184" s="159"/>
      <c r="D184" s="159"/>
      <c r="E184" s="159"/>
      <c r="F184" s="159"/>
      <c r="G184" s="159"/>
      <c r="H184" s="159"/>
      <c r="I184" s="159"/>
    </row>
    <row r="185" spans="1:9" x14ac:dyDescent="0.25">
      <c r="A185" s="159"/>
      <c r="B185" s="159"/>
      <c r="C185" s="159"/>
      <c r="D185" s="159"/>
      <c r="E185" s="159"/>
      <c r="F185" s="159"/>
      <c r="G185" s="159"/>
      <c r="H185" s="159"/>
      <c r="I185" s="159"/>
    </row>
    <row r="186" spans="1:9" x14ac:dyDescent="0.25">
      <c r="A186" s="159"/>
      <c r="B186" s="159"/>
      <c r="C186" s="159"/>
      <c r="D186" s="159"/>
      <c r="E186" s="159"/>
      <c r="F186" s="159"/>
      <c r="G186" s="159"/>
      <c r="H186" s="159"/>
      <c r="I186" s="159"/>
    </row>
    <row r="187" spans="1:9" x14ac:dyDescent="0.25">
      <c r="A187" s="159"/>
      <c r="B187" s="159"/>
      <c r="C187" s="159"/>
      <c r="D187" s="159"/>
      <c r="E187" s="159"/>
      <c r="F187" s="159"/>
      <c r="G187" s="159"/>
      <c r="H187" s="159"/>
      <c r="I187" s="159"/>
    </row>
    <row r="188" spans="1:9" x14ac:dyDescent="0.25">
      <c r="A188" s="159"/>
      <c r="B188" s="159"/>
      <c r="C188" s="159"/>
      <c r="D188" s="159"/>
      <c r="E188" s="159"/>
      <c r="F188" s="159"/>
      <c r="G188" s="159"/>
      <c r="H188" s="159"/>
      <c r="I188" s="159"/>
    </row>
    <row r="189" spans="1:9" x14ac:dyDescent="0.25">
      <c r="A189" s="159"/>
      <c r="B189" s="159"/>
      <c r="C189" s="159"/>
      <c r="D189" s="159"/>
      <c r="E189" s="159"/>
      <c r="F189" s="159"/>
      <c r="G189" s="159"/>
      <c r="H189" s="159"/>
      <c r="I189" s="159"/>
    </row>
    <row r="190" spans="1:9" x14ac:dyDescent="0.25">
      <c r="A190" s="159"/>
      <c r="B190" s="159"/>
      <c r="C190" s="159"/>
      <c r="D190" s="159"/>
      <c r="E190" s="159"/>
      <c r="F190" s="159"/>
      <c r="G190" s="159"/>
      <c r="H190" s="159"/>
      <c r="I190" s="159"/>
    </row>
    <row r="191" spans="1:9" x14ac:dyDescent="0.25">
      <c r="A191" s="159"/>
      <c r="B191" s="159"/>
      <c r="C191" s="159"/>
      <c r="D191" s="159"/>
      <c r="E191" s="159"/>
      <c r="F191" s="159"/>
      <c r="G191" s="159"/>
      <c r="H191" s="159"/>
      <c r="I191" s="159"/>
    </row>
    <row r="192" spans="1:9" x14ac:dyDescent="0.25">
      <c r="A192" s="159"/>
      <c r="B192" s="159"/>
      <c r="C192" s="159"/>
      <c r="D192" s="159"/>
      <c r="E192" s="159"/>
      <c r="F192" s="159"/>
      <c r="G192" s="159"/>
      <c r="H192" s="159"/>
      <c r="I192" s="159"/>
    </row>
    <row r="193" spans="1:9" x14ac:dyDescent="0.25">
      <c r="A193" s="159"/>
      <c r="B193" s="159"/>
      <c r="C193" s="159"/>
      <c r="D193" s="159"/>
      <c r="E193" s="159"/>
      <c r="F193" s="159"/>
      <c r="G193" s="159"/>
      <c r="H193" s="159"/>
      <c r="I193" s="159"/>
    </row>
    <row r="194" spans="1:9" x14ac:dyDescent="0.25">
      <c r="A194" s="159"/>
      <c r="B194" s="159"/>
      <c r="C194" s="159"/>
      <c r="D194" s="159"/>
      <c r="E194" s="159"/>
      <c r="F194" s="159"/>
      <c r="G194" s="159"/>
      <c r="H194" s="159"/>
      <c r="I194" s="159"/>
    </row>
    <row r="195" spans="1:9" x14ac:dyDescent="0.25">
      <c r="A195" s="159"/>
      <c r="B195" s="159"/>
      <c r="C195" s="159"/>
      <c r="D195" s="159"/>
      <c r="E195" s="159"/>
      <c r="F195" s="159"/>
      <c r="G195" s="159"/>
      <c r="H195" s="159"/>
      <c r="I195" s="159"/>
    </row>
    <row r="196" spans="1:9" x14ac:dyDescent="0.25">
      <c r="A196" s="159"/>
      <c r="B196" s="159"/>
      <c r="C196" s="159"/>
      <c r="D196" s="159"/>
      <c r="E196" s="159"/>
      <c r="F196" s="159"/>
      <c r="G196" s="159"/>
      <c r="H196" s="159"/>
      <c r="I196" s="159"/>
    </row>
    <row r="197" spans="1:9" x14ac:dyDescent="0.25">
      <c r="A197" s="159"/>
      <c r="B197" s="159"/>
      <c r="C197" s="159"/>
      <c r="D197" s="159"/>
      <c r="E197" s="159"/>
      <c r="F197" s="159"/>
      <c r="G197" s="159"/>
      <c r="H197" s="159"/>
      <c r="I197" s="159"/>
    </row>
    <row r="198" spans="1:9" x14ac:dyDescent="0.25">
      <c r="A198" s="159"/>
      <c r="B198" s="159"/>
      <c r="C198" s="159"/>
      <c r="D198" s="159"/>
      <c r="E198" s="159"/>
      <c r="F198" s="159"/>
      <c r="G198" s="159"/>
      <c r="H198" s="159"/>
      <c r="I198" s="159"/>
    </row>
    <row r="199" spans="1:9" x14ac:dyDescent="0.25">
      <c r="A199" s="159"/>
      <c r="B199" s="159"/>
      <c r="C199" s="159"/>
      <c r="D199" s="159"/>
      <c r="E199" s="159"/>
      <c r="F199" s="159"/>
      <c r="G199" s="159"/>
      <c r="H199" s="159"/>
      <c r="I199" s="159"/>
    </row>
    <row r="200" spans="1:9" x14ac:dyDescent="0.25">
      <c r="A200" s="159"/>
      <c r="B200" s="159"/>
      <c r="C200" s="159"/>
      <c r="D200" s="159"/>
      <c r="E200" s="159"/>
      <c r="F200" s="159"/>
      <c r="G200" s="159"/>
      <c r="H200" s="159"/>
      <c r="I200" s="159"/>
    </row>
    <row r="201" spans="1:9" x14ac:dyDescent="0.25">
      <c r="A201" s="159"/>
      <c r="B201" s="159"/>
      <c r="C201" s="159"/>
      <c r="D201" s="159"/>
      <c r="E201" s="159"/>
      <c r="F201" s="159"/>
      <c r="G201" s="159"/>
      <c r="H201" s="159"/>
      <c r="I201" s="159"/>
    </row>
    <row r="202" spans="1:9" x14ac:dyDescent="0.25">
      <c r="A202" s="159"/>
      <c r="B202" s="159"/>
      <c r="C202" s="159"/>
      <c r="D202" s="159"/>
      <c r="E202" s="159"/>
      <c r="F202" s="159"/>
      <c r="G202" s="159"/>
      <c r="H202" s="159"/>
      <c r="I202" s="159"/>
    </row>
    <row r="203" spans="1:9" x14ac:dyDescent="0.25">
      <c r="A203" s="159"/>
      <c r="B203" s="159"/>
      <c r="C203" s="159"/>
      <c r="D203" s="159"/>
      <c r="E203" s="159"/>
      <c r="F203" s="159"/>
      <c r="G203" s="159"/>
      <c r="H203" s="159"/>
      <c r="I203" s="159"/>
    </row>
    <row r="204" spans="1:9" x14ac:dyDescent="0.25">
      <c r="A204" s="159"/>
      <c r="B204" s="159"/>
      <c r="C204" s="159"/>
      <c r="D204" s="159"/>
      <c r="E204" s="159"/>
      <c r="F204" s="159"/>
      <c r="G204" s="159"/>
      <c r="H204" s="159"/>
      <c r="I204" s="159"/>
    </row>
    <row r="205" spans="1:9" x14ac:dyDescent="0.25">
      <c r="A205" s="159"/>
      <c r="B205" s="159"/>
      <c r="C205" s="159"/>
      <c r="D205" s="159"/>
      <c r="E205" s="159"/>
      <c r="F205" s="159"/>
      <c r="G205" s="159"/>
      <c r="H205" s="159"/>
      <c r="I205" s="159"/>
    </row>
    <row r="206" spans="1:9" x14ac:dyDescent="0.25">
      <c r="A206" s="159"/>
      <c r="B206" s="159"/>
      <c r="C206" s="159"/>
      <c r="D206" s="159"/>
      <c r="E206" s="159"/>
      <c r="F206" s="159"/>
      <c r="G206" s="159"/>
      <c r="H206" s="159"/>
      <c r="I206" s="159"/>
    </row>
    <row r="207" spans="1:9" x14ac:dyDescent="0.25">
      <c r="A207" s="159"/>
      <c r="B207" s="159"/>
      <c r="C207" s="159"/>
      <c r="D207" s="159"/>
      <c r="E207" s="159"/>
      <c r="F207" s="159"/>
      <c r="G207" s="159"/>
      <c r="H207" s="159"/>
      <c r="I207" s="159"/>
    </row>
    <row r="208" spans="1:9" x14ac:dyDescent="0.25">
      <c r="A208" s="159"/>
      <c r="B208" s="159"/>
      <c r="C208" s="159"/>
      <c r="D208" s="159"/>
      <c r="E208" s="159"/>
      <c r="F208" s="159"/>
      <c r="G208" s="159"/>
      <c r="H208" s="159"/>
      <c r="I208" s="159"/>
    </row>
    <row r="209" spans="1:9" x14ac:dyDescent="0.25">
      <c r="A209" s="159"/>
      <c r="B209" s="159"/>
      <c r="C209" s="159"/>
      <c r="D209" s="159"/>
      <c r="E209" s="159"/>
      <c r="F209" s="159"/>
      <c r="G209" s="159"/>
      <c r="H209" s="159"/>
      <c r="I209" s="159"/>
    </row>
    <row r="210" spans="1:9" x14ac:dyDescent="0.25">
      <c r="A210" s="159"/>
      <c r="B210" s="159"/>
      <c r="C210" s="159"/>
      <c r="D210" s="159"/>
      <c r="E210" s="159"/>
      <c r="F210" s="159"/>
      <c r="G210" s="159"/>
      <c r="H210" s="159"/>
      <c r="I210" s="159"/>
    </row>
    <row r="211" spans="1:9" x14ac:dyDescent="0.25">
      <c r="A211" s="159"/>
      <c r="B211" s="159"/>
      <c r="C211" s="159"/>
      <c r="D211" s="159"/>
      <c r="E211" s="159"/>
      <c r="F211" s="159"/>
      <c r="G211" s="159"/>
      <c r="H211" s="159"/>
      <c r="I211" s="159"/>
    </row>
    <row r="212" spans="1:9" x14ac:dyDescent="0.25">
      <c r="A212" s="159"/>
      <c r="B212" s="159"/>
      <c r="C212" s="159"/>
      <c r="D212" s="159"/>
      <c r="E212" s="159"/>
      <c r="F212" s="159"/>
      <c r="G212" s="159"/>
      <c r="H212" s="159"/>
      <c r="I212" s="159"/>
    </row>
    <row r="213" spans="1:9" x14ac:dyDescent="0.25">
      <c r="A213" s="159"/>
      <c r="B213" s="159"/>
      <c r="C213" s="159"/>
      <c r="D213" s="159"/>
      <c r="E213" s="159"/>
      <c r="F213" s="159"/>
      <c r="G213" s="159"/>
      <c r="H213" s="159"/>
      <c r="I213" s="159"/>
    </row>
    <row r="214" spans="1:9" x14ac:dyDescent="0.25">
      <c r="A214" s="159"/>
      <c r="B214" s="159"/>
      <c r="C214" s="159"/>
      <c r="D214" s="159"/>
      <c r="E214" s="159"/>
      <c r="F214" s="159"/>
      <c r="G214" s="159"/>
      <c r="H214" s="159"/>
      <c r="I214" s="159"/>
    </row>
    <row r="215" spans="1:9" x14ac:dyDescent="0.25">
      <c r="A215" s="159"/>
      <c r="B215" s="159"/>
      <c r="C215" s="159"/>
      <c r="D215" s="159"/>
      <c r="E215" s="159"/>
      <c r="F215" s="159"/>
      <c r="G215" s="159"/>
      <c r="H215" s="159"/>
      <c r="I215" s="159"/>
    </row>
    <row r="216" spans="1:9" x14ac:dyDescent="0.25">
      <c r="A216" s="159"/>
      <c r="B216" s="159"/>
      <c r="C216" s="159"/>
      <c r="D216" s="159"/>
      <c r="E216" s="159"/>
      <c r="F216" s="159"/>
      <c r="G216" s="159"/>
      <c r="H216" s="159"/>
      <c r="I216" s="159"/>
    </row>
    <row r="217" spans="1:9" x14ac:dyDescent="0.25">
      <c r="A217" s="159"/>
      <c r="B217" s="159"/>
      <c r="C217" s="159"/>
      <c r="D217" s="159"/>
      <c r="E217" s="159"/>
      <c r="F217" s="159"/>
      <c r="G217" s="159"/>
      <c r="H217" s="159"/>
      <c r="I217" s="159"/>
    </row>
    <row r="218" spans="1:9" x14ac:dyDescent="0.25">
      <c r="A218" s="159"/>
      <c r="B218" s="159"/>
      <c r="C218" s="159"/>
      <c r="D218" s="159"/>
      <c r="E218" s="159"/>
      <c r="F218" s="159"/>
      <c r="G218" s="159"/>
      <c r="H218" s="159"/>
      <c r="I218" s="159"/>
    </row>
    <row r="219" spans="1:9" x14ac:dyDescent="0.25">
      <c r="A219" s="159"/>
      <c r="B219" s="159"/>
      <c r="C219" s="159"/>
      <c r="D219" s="159"/>
      <c r="E219" s="159"/>
      <c r="F219" s="159"/>
      <c r="G219" s="159"/>
      <c r="H219" s="159"/>
      <c r="I219" s="159"/>
    </row>
    <row r="220" spans="1:9" x14ac:dyDescent="0.25">
      <c r="A220" s="159"/>
      <c r="B220" s="159"/>
      <c r="C220" s="159"/>
      <c r="D220" s="159"/>
      <c r="E220" s="159"/>
      <c r="F220" s="159"/>
      <c r="G220" s="159"/>
      <c r="H220" s="159"/>
      <c r="I220" s="159"/>
    </row>
    <row r="221" spans="1:9" x14ac:dyDescent="0.25">
      <c r="A221" s="159"/>
      <c r="B221" s="159"/>
      <c r="C221" s="159"/>
      <c r="D221" s="159"/>
      <c r="E221" s="159"/>
      <c r="F221" s="159"/>
      <c r="G221" s="159"/>
      <c r="H221" s="159"/>
      <c r="I221" s="159"/>
    </row>
    <row r="222" spans="1:9" x14ac:dyDescent="0.25">
      <c r="A222" s="159"/>
      <c r="B222" s="159"/>
      <c r="C222" s="159"/>
      <c r="D222" s="159"/>
      <c r="E222" s="159"/>
      <c r="F222" s="159"/>
      <c r="G222" s="159"/>
      <c r="H222" s="159"/>
      <c r="I222" s="159"/>
    </row>
    <row r="223" spans="1:9" x14ac:dyDescent="0.25">
      <c r="A223" s="159"/>
      <c r="B223" s="159"/>
      <c r="C223" s="159"/>
      <c r="D223" s="159"/>
      <c r="E223" s="159"/>
      <c r="F223" s="159"/>
      <c r="G223" s="159"/>
      <c r="H223" s="159"/>
      <c r="I223" s="159"/>
    </row>
    <row r="224" spans="1:9" x14ac:dyDescent="0.25">
      <c r="A224" s="159"/>
      <c r="B224" s="159"/>
      <c r="C224" s="159"/>
      <c r="D224" s="159"/>
      <c r="E224" s="159"/>
      <c r="F224" s="159"/>
      <c r="G224" s="159"/>
      <c r="H224" s="159"/>
      <c r="I224" s="159"/>
    </row>
    <row r="225" spans="1:9" x14ac:dyDescent="0.25">
      <c r="A225" s="159"/>
      <c r="B225" s="159"/>
      <c r="C225" s="159"/>
      <c r="D225" s="159"/>
      <c r="E225" s="159"/>
      <c r="F225" s="159"/>
      <c r="G225" s="159"/>
      <c r="H225" s="159"/>
      <c r="I225" s="159"/>
    </row>
    <row r="226" spans="1:9" x14ac:dyDescent="0.25">
      <c r="A226" s="159"/>
      <c r="B226" s="159"/>
      <c r="C226" s="159"/>
      <c r="D226" s="159"/>
      <c r="E226" s="159"/>
      <c r="F226" s="159"/>
      <c r="G226" s="159"/>
      <c r="H226" s="159"/>
      <c r="I226" s="159"/>
    </row>
    <row r="227" spans="1:9" x14ac:dyDescent="0.25">
      <c r="A227" s="159"/>
      <c r="B227" s="159"/>
      <c r="C227" s="159"/>
      <c r="D227" s="159"/>
      <c r="E227" s="159"/>
      <c r="F227" s="159"/>
      <c r="G227" s="159"/>
      <c r="H227" s="159"/>
      <c r="I227" s="159"/>
    </row>
    <row r="228" spans="1:9" x14ac:dyDescent="0.25">
      <c r="A228" s="159"/>
      <c r="B228" s="159"/>
      <c r="C228" s="159"/>
      <c r="D228" s="159"/>
      <c r="E228" s="159"/>
      <c r="F228" s="159"/>
      <c r="G228" s="159"/>
      <c r="H228" s="159"/>
      <c r="I228" s="159"/>
    </row>
    <row r="229" spans="1:9" x14ac:dyDescent="0.25">
      <c r="A229" s="159"/>
      <c r="B229" s="159"/>
      <c r="C229" s="159"/>
      <c r="D229" s="159"/>
      <c r="E229" s="159"/>
      <c r="F229" s="159"/>
      <c r="G229" s="159"/>
      <c r="H229" s="159"/>
      <c r="I229" s="159"/>
    </row>
    <row r="230" spans="1:9" x14ac:dyDescent="0.25">
      <c r="A230" s="159"/>
      <c r="B230" s="159"/>
      <c r="C230" s="159"/>
      <c r="D230" s="159"/>
      <c r="E230" s="159"/>
      <c r="F230" s="159"/>
      <c r="G230" s="159"/>
      <c r="H230" s="159"/>
      <c r="I230" s="159"/>
    </row>
    <row r="231" spans="1:9" x14ac:dyDescent="0.25">
      <c r="A231" s="159"/>
      <c r="B231" s="159"/>
      <c r="C231" s="159"/>
      <c r="D231" s="159"/>
      <c r="E231" s="159"/>
      <c r="F231" s="159"/>
      <c r="G231" s="159"/>
      <c r="H231" s="159"/>
      <c r="I231" s="159"/>
    </row>
    <row r="232" spans="1:9" x14ac:dyDescent="0.25">
      <c r="A232" s="159"/>
      <c r="B232" s="159"/>
      <c r="C232" s="159"/>
      <c r="D232" s="159"/>
      <c r="E232" s="159"/>
      <c r="F232" s="159"/>
      <c r="G232" s="159"/>
      <c r="H232" s="159"/>
      <c r="I232" s="159"/>
    </row>
    <row r="233" spans="1:9" x14ac:dyDescent="0.25">
      <c r="A233" s="159"/>
      <c r="B233" s="159"/>
      <c r="C233" s="159"/>
      <c r="D233" s="159"/>
      <c r="E233" s="159"/>
      <c r="F233" s="159"/>
      <c r="G233" s="159"/>
      <c r="H233" s="159"/>
      <c r="I233" s="159"/>
    </row>
    <row r="234" spans="1:9" x14ac:dyDescent="0.25">
      <c r="A234" s="159"/>
      <c r="B234" s="159"/>
      <c r="C234" s="159"/>
      <c r="D234" s="159"/>
      <c r="E234" s="159"/>
      <c r="F234" s="159"/>
      <c r="G234" s="159"/>
      <c r="H234" s="159"/>
      <c r="I234" s="159"/>
    </row>
    <row r="235" spans="1:9" x14ac:dyDescent="0.25">
      <c r="A235" s="159"/>
      <c r="B235" s="159"/>
      <c r="C235" s="159"/>
      <c r="D235" s="159"/>
      <c r="E235" s="159"/>
      <c r="F235" s="159"/>
      <c r="G235" s="159"/>
      <c r="H235" s="159"/>
      <c r="I235" s="159"/>
    </row>
    <row r="236" spans="1:9" x14ac:dyDescent="0.25">
      <c r="A236" s="159"/>
      <c r="B236" s="159"/>
      <c r="C236" s="159"/>
      <c r="D236" s="159"/>
      <c r="E236" s="159"/>
      <c r="F236" s="159"/>
      <c r="G236" s="159"/>
      <c r="H236" s="159"/>
      <c r="I236" s="159"/>
    </row>
    <row r="237" spans="1:9" x14ac:dyDescent="0.25">
      <c r="A237" s="159"/>
      <c r="B237" s="159"/>
      <c r="C237" s="159"/>
      <c r="D237" s="159"/>
      <c r="E237" s="159"/>
      <c r="F237" s="159"/>
      <c r="G237" s="159"/>
      <c r="H237" s="159"/>
      <c r="I237" s="159"/>
    </row>
    <row r="238" spans="1:9" x14ac:dyDescent="0.25">
      <c r="A238" s="159"/>
      <c r="B238" s="159"/>
      <c r="C238" s="159"/>
      <c r="D238" s="159"/>
      <c r="E238" s="159"/>
      <c r="F238" s="159"/>
      <c r="G238" s="159"/>
      <c r="H238" s="159"/>
      <c r="I238" s="159"/>
    </row>
    <row r="239" spans="1:9" x14ac:dyDescent="0.25">
      <c r="A239" s="159"/>
      <c r="B239" s="159"/>
      <c r="C239" s="159"/>
      <c r="D239" s="159"/>
      <c r="E239" s="159"/>
      <c r="F239" s="159"/>
      <c r="G239" s="159"/>
      <c r="H239" s="159"/>
      <c r="I239" s="159"/>
    </row>
    <row r="240" spans="1:9" x14ac:dyDescent="0.25">
      <c r="A240" s="159"/>
      <c r="B240" s="159"/>
      <c r="C240" s="159"/>
      <c r="D240" s="159"/>
      <c r="E240" s="159"/>
      <c r="F240" s="159"/>
      <c r="G240" s="159"/>
      <c r="H240" s="159"/>
      <c r="I240" s="159"/>
    </row>
    <row r="241" spans="1:9" x14ac:dyDescent="0.25">
      <c r="A241" s="159"/>
      <c r="B241" s="159"/>
      <c r="C241" s="159"/>
      <c r="D241" s="159"/>
      <c r="E241" s="159"/>
      <c r="F241" s="159"/>
      <c r="G241" s="159"/>
      <c r="H241" s="159"/>
      <c r="I241" s="159"/>
    </row>
    <row r="242" spans="1:9" x14ac:dyDescent="0.25">
      <c r="A242" s="159"/>
      <c r="B242" s="159"/>
      <c r="C242" s="159"/>
      <c r="D242" s="159"/>
      <c r="E242" s="159"/>
      <c r="F242" s="159"/>
      <c r="G242" s="159"/>
      <c r="H242" s="159"/>
      <c r="I242" s="159"/>
    </row>
    <row r="243" spans="1:9" x14ac:dyDescent="0.25">
      <c r="A243" s="159"/>
      <c r="B243" s="159"/>
      <c r="C243" s="159"/>
      <c r="D243" s="159"/>
      <c r="E243" s="159"/>
      <c r="F243" s="159"/>
      <c r="G243" s="159"/>
      <c r="H243" s="159"/>
      <c r="I243" s="159"/>
    </row>
    <row r="244" spans="1:9" x14ac:dyDescent="0.25">
      <c r="A244" s="159"/>
      <c r="B244" s="159"/>
      <c r="C244" s="159"/>
      <c r="D244" s="159"/>
      <c r="E244" s="159"/>
      <c r="F244" s="159"/>
      <c r="G244" s="159"/>
      <c r="H244" s="159"/>
      <c r="I244" s="159"/>
    </row>
    <row r="245" spans="1:9" x14ac:dyDescent="0.25">
      <c r="A245" s="159"/>
      <c r="B245" s="159"/>
      <c r="C245" s="159"/>
      <c r="D245" s="159"/>
      <c r="E245" s="159"/>
      <c r="F245" s="159"/>
      <c r="G245" s="159"/>
      <c r="H245" s="159"/>
      <c r="I245" s="159"/>
    </row>
    <row r="246" spans="1:9" x14ac:dyDescent="0.25">
      <c r="A246" s="159"/>
      <c r="B246" s="159"/>
      <c r="C246" s="159"/>
      <c r="D246" s="159"/>
      <c r="E246" s="159"/>
      <c r="F246" s="159"/>
      <c r="G246" s="159"/>
      <c r="H246" s="159"/>
      <c r="I246" s="159"/>
    </row>
    <row r="247" spans="1:9" x14ac:dyDescent="0.25">
      <c r="A247" s="159"/>
      <c r="B247" s="159"/>
      <c r="C247" s="159"/>
      <c r="D247" s="159"/>
      <c r="E247" s="159"/>
      <c r="F247" s="159"/>
      <c r="G247" s="159"/>
      <c r="H247" s="159"/>
      <c r="I247" s="159"/>
    </row>
    <row r="248" spans="1:9" x14ac:dyDescent="0.25">
      <c r="A248" s="159"/>
      <c r="B248" s="159"/>
      <c r="C248" s="159"/>
      <c r="D248" s="159"/>
      <c r="E248" s="159"/>
      <c r="F248" s="159"/>
      <c r="G248" s="159"/>
      <c r="H248" s="159"/>
      <c r="I248" s="159"/>
    </row>
    <row r="249" spans="1:9" x14ac:dyDescent="0.25">
      <c r="A249" s="159"/>
      <c r="B249" s="159"/>
      <c r="C249" s="159"/>
      <c r="D249" s="159"/>
      <c r="E249" s="159"/>
      <c r="F249" s="159"/>
      <c r="G249" s="159"/>
      <c r="H249" s="159"/>
      <c r="I249" s="159"/>
    </row>
    <row r="250" spans="1:9" x14ac:dyDescent="0.25">
      <c r="A250" s="159"/>
      <c r="B250" s="159"/>
      <c r="C250" s="159"/>
      <c r="D250" s="159"/>
      <c r="E250" s="159"/>
      <c r="F250" s="159"/>
      <c r="G250" s="159"/>
      <c r="H250" s="159"/>
      <c r="I250" s="159"/>
    </row>
    <row r="251" spans="1:9" x14ac:dyDescent="0.25">
      <c r="A251" s="159"/>
      <c r="B251" s="159"/>
      <c r="C251" s="159"/>
      <c r="D251" s="159"/>
      <c r="E251" s="159"/>
      <c r="F251" s="159"/>
      <c r="G251" s="159"/>
      <c r="H251" s="159"/>
      <c r="I251" s="159"/>
    </row>
    <row r="252" spans="1:9" x14ac:dyDescent="0.25">
      <c r="A252" s="159"/>
      <c r="B252" s="159"/>
      <c r="C252" s="159"/>
      <c r="D252" s="159"/>
      <c r="E252" s="159"/>
      <c r="F252" s="159"/>
      <c r="G252" s="159"/>
      <c r="H252" s="159"/>
      <c r="I252" s="159"/>
    </row>
    <row r="253" spans="1:9" x14ac:dyDescent="0.25">
      <c r="A253" s="159"/>
      <c r="B253" s="159"/>
      <c r="C253" s="159"/>
      <c r="D253" s="159"/>
      <c r="E253" s="159"/>
      <c r="F253" s="159"/>
      <c r="G253" s="159"/>
      <c r="H253" s="159"/>
      <c r="I253" s="159"/>
    </row>
    <row r="254" spans="1:9" x14ac:dyDescent="0.25">
      <c r="A254" s="159"/>
      <c r="B254" s="159"/>
      <c r="C254" s="159"/>
      <c r="D254" s="159"/>
      <c r="E254" s="159"/>
      <c r="F254" s="159"/>
      <c r="G254" s="159"/>
      <c r="H254" s="159"/>
      <c r="I254" s="159"/>
    </row>
    <row r="255" spans="1:9" x14ac:dyDescent="0.25">
      <c r="A255" s="159"/>
      <c r="B255" s="159"/>
      <c r="C255" s="159"/>
      <c r="D255" s="159"/>
      <c r="E255" s="159"/>
      <c r="F255" s="159"/>
      <c r="G255" s="159"/>
      <c r="H255" s="159"/>
      <c r="I255" s="159"/>
    </row>
    <row r="256" spans="1:9" x14ac:dyDescent="0.25">
      <c r="A256" s="159"/>
      <c r="B256" s="159"/>
      <c r="C256" s="159"/>
      <c r="D256" s="159"/>
      <c r="E256" s="159"/>
      <c r="F256" s="159"/>
      <c r="G256" s="159"/>
      <c r="H256" s="159"/>
      <c r="I256" s="159"/>
    </row>
    <row r="257" spans="1:9" x14ac:dyDescent="0.25">
      <c r="A257" s="159"/>
      <c r="B257" s="159"/>
      <c r="C257" s="159"/>
      <c r="D257" s="159"/>
      <c r="E257" s="159"/>
      <c r="F257" s="159"/>
      <c r="G257" s="159"/>
      <c r="H257" s="159"/>
      <c r="I257" s="159"/>
    </row>
    <row r="258" spans="1:9" x14ac:dyDescent="0.25">
      <c r="A258" s="159"/>
      <c r="B258" s="159"/>
      <c r="C258" s="159"/>
      <c r="D258" s="159"/>
      <c r="E258" s="159"/>
      <c r="F258" s="159"/>
      <c r="G258" s="159"/>
      <c r="H258" s="159"/>
      <c r="I258" s="159"/>
    </row>
    <row r="259" spans="1:9" x14ac:dyDescent="0.25">
      <c r="A259" s="159"/>
      <c r="B259" s="159"/>
      <c r="C259" s="159"/>
      <c r="D259" s="159"/>
      <c r="E259" s="159"/>
      <c r="F259" s="159"/>
      <c r="G259" s="159"/>
      <c r="H259" s="159"/>
      <c r="I259" s="159"/>
    </row>
    <row r="260" spans="1:9" x14ac:dyDescent="0.25">
      <c r="A260" s="159"/>
      <c r="B260" s="159"/>
      <c r="C260" s="159"/>
      <c r="D260" s="159"/>
      <c r="E260" s="159"/>
      <c r="F260" s="159"/>
      <c r="G260" s="159"/>
      <c r="H260" s="159"/>
      <c r="I260" s="159"/>
    </row>
    <row r="261" spans="1:9" x14ac:dyDescent="0.25">
      <c r="A261" s="159"/>
      <c r="B261" s="159"/>
      <c r="C261" s="159"/>
      <c r="D261" s="159"/>
      <c r="E261" s="159"/>
      <c r="F261" s="159"/>
      <c r="G261" s="159"/>
      <c r="H261" s="159"/>
      <c r="I261" s="159"/>
    </row>
    <row r="262" spans="1:9" x14ac:dyDescent="0.25">
      <c r="A262" s="159"/>
      <c r="B262" s="159"/>
      <c r="C262" s="159"/>
      <c r="D262" s="159"/>
      <c r="E262" s="159"/>
      <c r="F262" s="159"/>
      <c r="G262" s="159"/>
      <c r="H262" s="159"/>
      <c r="I262" s="159"/>
    </row>
    <row r="263" spans="1:9" x14ac:dyDescent="0.25">
      <c r="A263" s="159"/>
      <c r="B263" s="159"/>
      <c r="C263" s="159"/>
      <c r="D263" s="159"/>
      <c r="E263" s="159"/>
      <c r="F263" s="159"/>
      <c r="G263" s="159"/>
      <c r="H263" s="159"/>
      <c r="I263" s="159"/>
    </row>
    <row r="264" spans="1:9" x14ac:dyDescent="0.25">
      <c r="A264" s="159"/>
      <c r="B264" s="159"/>
      <c r="C264" s="159"/>
      <c r="D264" s="159"/>
      <c r="E264" s="159"/>
      <c r="F264" s="159"/>
      <c r="G264" s="159"/>
      <c r="H264" s="159"/>
      <c r="I264" s="159"/>
    </row>
    <row r="265" spans="1:9" x14ac:dyDescent="0.25">
      <c r="A265" s="159"/>
      <c r="B265" s="159"/>
      <c r="C265" s="159"/>
      <c r="D265" s="159"/>
      <c r="E265" s="159"/>
      <c r="F265" s="159"/>
      <c r="G265" s="159"/>
      <c r="H265" s="159"/>
      <c r="I265" s="159"/>
    </row>
    <row r="266" spans="1:9" x14ac:dyDescent="0.25">
      <c r="A266" s="159"/>
      <c r="B266" s="159"/>
      <c r="C266" s="159"/>
      <c r="D266" s="159"/>
      <c r="E266" s="159"/>
      <c r="F266" s="159"/>
      <c r="G266" s="159"/>
      <c r="H266" s="159"/>
      <c r="I266" s="159"/>
    </row>
    <row r="267" spans="1:9" x14ac:dyDescent="0.25">
      <c r="A267" s="159"/>
      <c r="B267" s="159"/>
      <c r="C267" s="159"/>
      <c r="D267" s="159"/>
      <c r="E267" s="159"/>
      <c r="F267" s="159"/>
      <c r="G267" s="159"/>
      <c r="H267" s="159"/>
      <c r="I267" s="159"/>
    </row>
    <row r="268" spans="1:9" x14ac:dyDescent="0.25">
      <c r="A268" s="159"/>
      <c r="B268" s="159"/>
      <c r="C268" s="159"/>
      <c r="D268" s="159"/>
      <c r="E268" s="159"/>
      <c r="F268" s="159"/>
      <c r="G268" s="159"/>
      <c r="H268" s="159"/>
      <c r="I268" s="159"/>
    </row>
    <row r="269" spans="1:9" x14ac:dyDescent="0.25">
      <c r="A269" s="159"/>
      <c r="B269" s="159"/>
      <c r="C269" s="159"/>
      <c r="D269" s="159"/>
      <c r="E269" s="159"/>
      <c r="F269" s="159"/>
      <c r="G269" s="159"/>
      <c r="H269" s="159"/>
      <c r="I269" s="159"/>
    </row>
    <row r="270" spans="1:9" x14ac:dyDescent="0.25">
      <c r="A270" s="159"/>
      <c r="B270" s="159"/>
      <c r="C270" s="159"/>
      <c r="D270" s="159"/>
      <c r="E270" s="159"/>
      <c r="F270" s="159"/>
      <c r="G270" s="159"/>
      <c r="H270" s="159"/>
      <c r="I270" s="159"/>
    </row>
    <row r="271" spans="1:9" x14ac:dyDescent="0.25">
      <c r="A271" s="159"/>
      <c r="B271" s="159"/>
      <c r="C271" s="159"/>
      <c r="D271" s="159"/>
      <c r="E271" s="159"/>
      <c r="F271" s="159"/>
      <c r="G271" s="159"/>
      <c r="H271" s="159"/>
      <c r="I271" s="159"/>
    </row>
    <row r="272" spans="1:9" x14ac:dyDescent="0.25">
      <c r="A272" s="159"/>
      <c r="B272" s="159"/>
      <c r="C272" s="159"/>
      <c r="D272" s="159"/>
      <c r="E272" s="159"/>
      <c r="F272" s="159"/>
      <c r="G272" s="159"/>
      <c r="H272" s="159"/>
      <c r="I272" s="159"/>
    </row>
    <row r="273" spans="1:9" x14ac:dyDescent="0.25">
      <c r="A273" s="159"/>
      <c r="B273" s="159"/>
      <c r="C273" s="159"/>
      <c r="D273" s="159"/>
      <c r="E273" s="159"/>
      <c r="F273" s="159"/>
      <c r="G273" s="159"/>
      <c r="H273" s="159"/>
      <c r="I273" s="159"/>
    </row>
    <row r="274" spans="1:9" x14ac:dyDescent="0.25">
      <c r="A274" s="159"/>
      <c r="B274" s="159"/>
      <c r="C274" s="159"/>
      <c r="D274" s="159"/>
      <c r="E274" s="159"/>
      <c r="F274" s="159"/>
      <c r="G274" s="159"/>
      <c r="H274" s="159"/>
      <c r="I274" s="159"/>
    </row>
    <row r="275" spans="1:9" x14ac:dyDescent="0.25">
      <c r="A275" s="159"/>
      <c r="B275" s="159"/>
      <c r="C275" s="159"/>
      <c r="D275" s="159"/>
      <c r="E275" s="159"/>
      <c r="F275" s="159"/>
      <c r="G275" s="159"/>
      <c r="H275" s="159"/>
      <c r="I275" s="159"/>
    </row>
    <row r="276" spans="1:9" x14ac:dyDescent="0.25">
      <c r="A276" s="159"/>
      <c r="B276" s="159"/>
      <c r="C276" s="159"/>
      <c r="D276" s="159"/>
      <c r="E276" s="159"/>
      <c r="F276" s="159"/>
      <c r="G276" s="159"/>
      <c r="H276" s="159"/>
      <c r="I276" s="159"/>
    </row>
    <row r="277" spans="1:9" x14ac:dyDescent="0.25">
      <c r="A277" s="159"/>
      <c r="B277" s="159"/>
      <c r="C277" s="159"/>
      <c r="D277" s="159"/>
      <c r="E277" s="159"/>
      <c r="F277" s="159"/>
      <c r="G277" s="159"/>
      <c r="H277" s="159"/>
      <c r="I277" s="159"/>
    </row>
    <row r="278" spans="1:9" x14ac:dyDescent="0.25">
      <c r="A278" s="159"/>
      <c r="B278" s="159"/>
      <c r="C278" s="159"/>
      <c r="D278" s="159"/>
      <c r="E278" s="159"/>
      <c r="F278" s="159"/>
      <c r="G278" s="159"/>
      <c r="H278" s="159"/>
      <c r="I278" s="159"/>
    </row>
    <row r="279" spans="1:9" x14ac:dyDescent="0.25">
      <c r="A279" s="159"/>
      <c r="B279" s="159"/>
      <c r="C279" s="159"/>
      <c r="D279" s="159"/>
      <c r="E279" s="159"/>
      <c r="F279" s="159"/>
      <c r="G279" s="159"/>
      <c r="H279" s="159"/>
      <c r="I279" s="159"/>
    </row>
    <row r="280" spans="1:9" x14ac:dyDescent="0.25">
      <c r="A280" s="159"/>
      <c r="B280" s="159"/>
      <c r="C280" s="159"/>
      <c r="D280" s="159"/>
      <c r="E280" s="159"/>
      <c r="F280" s="159"/>
      <c r="G280" s="159"/>
      <c r="H280" s="159"/>
      <c r="I280" s="159"/>
    </row>
    <row r="281" spans="1:9" x14ac:dyDescent="0.25">
      <c r="A281" s="159"/>
      <c r="B281" s="159"/>
      <c r="C281" s="159"/>
      <c r="D281" s="159"/>
      <c r="E281" s="159"/>
      <c r="F281" s="159"/>
      <c r="G281" s="159"/>
      <c r="H281" s="159"/>
      <c r="I281" s="159"/>
    </row>
    <row r="282" spans="1:9" x14ac:dyDescent="0.25">
      <c r="A282" s="159"/>
      <c r="B282" s="159"/>
      <c r="C282" s="159"/>
      <c r="D282" s="159"/>
      <c r="E282" s="159"/>
      <c r="F282" s="159"/>
      <c r="G282" s="159"/>
      <c r="H282" s="159"/>
      <c r="I282" s="159"/>
    </row>
    <row r="283" spans="1:9" x14ac:dyDescent="0.25">
      <c r="A283" s="159"/>
      <c r="B283" s="159"/>
      <c r="C283" s="159"/>
      <c r="D283" s="159"/>
      <c r="E283" s="159"/>
      <c r="F283" s="159"/>
      <c r="G283" s="159"/>
      <c r="H283" s="159"/>
      <c r="I283" s="159"/>
    </row>
    <row r="284" spans="1:9" x14ac:dyDescent="0.25">
      <c r="A284" s="159"/>
      <c r="B284" s="159"/>
      <c r="C284" s="159"/>
      <c r="D284" s="159"/>
      <c r="E284" s="159"/>
      <c r="F284" s="159"/>
      <c r="G284" s="159"/>
      <c r="H284" s="159"/>
      <c r="I284" s="159"/>
    </row>
    <row r="285" spans="1:9" x14ac:dyDescent="0.25">
      <c r="A285" s="159"/>
      <c r="B285" s="159"/>
      <c r="C285" s="159"/>
      <c r="D285" s="159"/>
      <c r="E285" s="159"/>
      <c r="F285" s="159"/>
      <c r="G285" s="159"/>
      <c r="H285" s="159"/>
      <c r="I285" s="159"/>
    </row>
    <row r="286" spans="1:9" x14ac:dyDescent="0.25">
      <c r="A286" s="159"/>
      <c r="B286" s="159"/>
      <c r="C286" s="159"/>
      <c r="D286" s="159"/>
      <c r="E286" s="159"/>
      <c r="F286" s="159"/>
      <c r="G286" s="159"/>
      <c r="H286" s="159"/>
      <c r="I286" s="159"/>
    </row>
    <row r="287" spans="1:9" x14ac:dyDescent="0.25">
      <c r="A287" s="159"/>
      <c r="B287" s="159"/>
      <c r="C287" s="159"/>
      <c r="D287" s="159"/>
      <c r="E287" s="159"/>
      <c r="F287" s="159"/>
      <c r="G287" s="159"/>
      <c r="H287" s="159"/>
      <c r="I287" s="159"/>
    </row>
    <row r="288" spans="1:9" x14ac:dyDescent="0.25">
      <c r="A288" s="159"/>
      <c r="B288" s="159"/>
      <c r="C288" s="159"/>
      <c r="D288" s="159"/>
      <c r="E288" s="159"/>
      <c r="F288" s="159"/>
      <c r="G288" s="159"/>
      <c r="H288" s="159"/>
      <c r="I288" s="159"/>
    </row>
    <row r="289" spans="1:9" x14ac:dyDescent="0.25">
      <c r="A289" s="159"/>
      <c r="B289" s="159"/>
      <c r="C289" s="159"/>
      <c r="D289" s="159"/>
      <c r="E289" s="159"/>
      <c r="F289" s="159"/>
      <c r="G289" s="159"/>
      <c r="H289" s="159"/>
      <c r="I289" s="159"/>
    </row>
    <row r="290" spans="1:9" x14ac:dyDescent="0.25">
      <c r="A290" s="159"/>
      <c r="B290" s="159"/>
      <c r="C290" s="159"/>
      <c r="D290" s="159"/>
      <c r="E290" s="159"/>
      <c r="F290" s="159"/>
      <c r="G290" s="159"/>
      <c r="H290" s="159"/>
      <c r="I290" s="159"/>
    </row>
    <row r="291" spans="1:9" x14ac:dyDescent="0.25">
      <c r="A291" s="159"/>
      <c r="B291" s="159"/>
      <c r="C291" s="159"/>
      <c r="D291" s="159"/>
      <c r="E291" s="159"/>
      <c r="F291" s="159"/>
      <c r="G291" s="159"/>
      <c r="H291" s="159"/>
      <c r="I291" s="159"/>
    </row>
    <row r="292" spans="1:9" x14ac:dyDescent="0.25">
      <c r="A292" s="159"/>
      <c r="B292" s="159"/>
      <c r="C292" s="159"/>
      <c r="D292" s="159"/>
      <c r="E292" s="159"/>
      <c r="F292" s="159"/>
      <c r="G292" s="159"/>
      <c r="H292" s="159"/>
      <c r="I292" s="159"/>
    </row>
    <row r="293" spans="1:9" x14ac:dyDescent="0.25">
      <c r="A293" s="159"/>
      <c r="B293" s="159"/>
      <c r="C293" s="159"/>
      <c r="D293" s="159"/>
      <c r="E293" s="159"/>
      <c r="F293" s="159"/>
      <c r="G293" s="159"/>
      <c r="H293" s="159"/>
      <c r="I293" s="159"/>
    </row>
    <row r="294" spans="1:9" x14ac:dyDescent="0.25">
      <c r="A294" s="159"/>
      <c r="B294" s="159"/>
      <c r="C294" s="159"/>
      <c r="D294" s="159"/>
      <c r="E294" s="159"/>
      <c r="F294" s="159"/>
      <c r="G294" s="159"/>
      <c r="H294" s="159"/>
      <c r="I294" s="159"/>
    </row>
    <row r="295" spans="1:9" x14ac:dyDescent="0.25">
      <c r="A295" s="159"/>
      <c r="B295" s="159"/>
      <c r="C295" s="159"/>
      <c r="D295" s="159"/>
      <c r="E295" s="159"/>
      <c r="F295" s="159"/>
      <c r="G295" s="159"/>
      <c r="H295" s="159"/>
      <c r="I295" s="159"/>
    </row>
    <row r="296" spans="1:9" x14ac:dyDescent="0.25">
      <c r="A296" s="159"/>
      <c r="B296" s="159"/>
      <c r="C296" s="159"/>
      <c r="D296" s="159"/>
      <c r="E296" s="159"/>
      <c r="F296" s="159"/>
      <c r="G296" s="159"/>
      <c r="H296" s="159"/>
      <c r="I296" s="159"/>
    </row>
    <row r="297" spans="1:9" x14ac:dyDescent="0.25">
      <c r="A297" s="159"/>
      <c r="B297" s="159"/>
      <c r="C297" s="159"/>
      <c r="D297" s="159"/>
      <c r="E297" s="159"/>
      <c r="F297" s="159"/>
      <c r="G297" s="159"/>
      <c r="H297" s="159"/>
      <c r="I297" s="159"/>
    </row>
    <row r="298" spans="1:9" x14ac:dyDescent="0.25">
      <c r="A298" s="159"/>
      <c r="B298" s="159"/>
      <c r="C298" s="159"/>
      <c r="D298" s="159"/>
      <c r="E298" s="159"/>
      <c r="F298" s="159"/>
      <c r="G298" s="159"/>
      <c r="H298" s="159"/>
      <c r="I298" s="159"/>
    </row>
    <row r="299" spans="1:9" x14ac:dyDescent="0.25">
      <c r="A299" s="159"/>
      <c r="B299" s="159"/>
      <c r="C299" s="159"/>
      <c r="D299" s="159"/>
      <c r="E299" s="159"/>
      <c r="F299" s="159"/>
      <c r="G299" s="159"/>
      <c r="H299" s="159"/>
      <c r="I299" s="159"/>
    </row>
    <row r="300" spans="1:9" x14ac:dyDescent="0.25">
      <c r="A300" s="159"/>
      <c r="B300" s="159"/>
      <c r="C300" s="159"/>
      <c r="D300" s="159"/>
      <c r="E300" s="159"/>
      <c r="F300" s="159"/>
      <c r="G300" s="159"/>
      <c r="H300" s="159"/>
      <c r="I300" s="159"/>
    </row>
    <row r="301" spans="1:9" x14ac:dyDescent="0.25">
      <c r="A301" s="159"/>
      <c r="B301" s="159"/>
      <c r="C301" s="159"/>
      <c r="D301" s="159"/>
      <c r="E301" s="159"/>
      <c r="F301" s="159"/>
      <c r="G301" s="159"/>
      <c r="H301" s="159"/>
      <c r="I301" s="159"/>
    </row>
    <row r="302" spans="1:9" x14ac:dyDescent="0.25">
      <c r="A302" s="159"/>
      <c r="B302" s="159"/>
      <c r="C302" s="159"/>
      <c r="D302" s="159"/>
      <c r="E302" s="159"/>
      <c r="F302" s="159"/>
      <c r="G302" s="159"/>
      <c r="H302" s="159"/>
      <c r="I302" s="159"/>
    </row>
    <row r="303" spans="1:9" x14ac:dyDescent="0.25">
      <c r="A303" s="159"/>
      <c r="B303" s="159"/>
      <c r="C303" s="159"/>
      <c r="D303" s="159"/>
      <c r="E303" s="159"/>
      <c r="F303" s="159"/>
      <c r="G303" s="159"/>
      <c r="H303" s="159"/>
      <c r="I303" s="159"/>
    </row>
    <row r="304" spans="1:9" x14ac:dyDescent="0.25">
      <c r="A304" s="159"/>
      <c r="B304" s="159"/>
      <c r="C304" s="159"/>
      <c r="D304" s="159"/>
      <c r="E304" s="159"/>
      <c r="F304" s="159"/>
      <c r="G304" s="159"/>
      <c r="H304" s="159"/>
      <c r="I304" s="159"/>
    </row>
    <row r="305" spans="1:9" x14ac:dyDescent="0.25">
      <c r="A305" s="159"/>
      <c r="B305" s="159"/>
      <c r="C305" s="159"/>
      <c r="D305" s="159"/>
      <c r="E305" s="159"/>
      <c r="F305" s="159"/>
      <c r="G305" s="159"/>
      <c r="H305" s="159"/>
      <c r="I305" s="159"/>
    </row>
    <row r="306" spans="1:9" x14ac:dyDescent="0.25">
      <c r="A306" s="159"/>
      <c r="B306" s="159"/>
      <c r="C306" s="159"/>
      <c r="D306" s="159"/>
      <c r="E306" s="159"/>
      <c r="F306" s="159"/>
      <c r="G306" s="159"/>
      <c r="H306" s="159"/>
      <c r="I306" s="159"/>
    </row>
    <row r="307" spans="1:9" x14ac:dyDescent="0.25">
      <c r="A307" s="159"/>
      <c r="B307" s="159"/>
      <c r="C307" s="159"/>
      <c r="D307" s="159"/>
      <c r="E307" s="159"/>
      <c r="F307" s="159"/>
      <c r="G307" s="159"/>
      <c r="H307" s="159"/>
      <c r="I307" s="159"/>
    </row>
    <row r="308" spans="1:9" x14ac:dyDescent="0.25">
      <c r="A308" s="159"/>
      <c r="B308" s="159"/>
      <c r="C308" s="159"/>
      <c r="D308" s="159"/>
      <c r="E308" s="159"/>
      <c r="F308" s="159"/>
      <c r="G308" s="159"/>
      <c r="H308" s="159"/>
      <c r="I308" s="159"/>
    </row>
    <row r="309" spans="1:9" x14ac:dyDescent="0.25">
      <c r="A309" s="159"/>
      <c r="B309" s="159"/>
      <c r="C309" s="159"/>
      <c r="D309" s="159"/>
      <c r="E309" s="159"/>
      <c r="F309" s="159"/>
      <c r="G309" s="159"/>
      <c r="H309" s="159"/>
      <c r="I309" s="159"/>
    </row>
    <row r="310" spans="1:9" x14ac:dyDescent="0.25">
      <c r="A310" s="159"/>
      <c r="B310" s="159"/>
      <c r="C310" s="159"/>
      <c r="D310" s="159"/>
      <c r="E310" s="159"/>
      <c r="F310" s="159"/>
      <c r="G310" s="159"/>
      <c r="H310" s="159"/>
      <c r="I310" s="159"/>
    </row>
    <row r="311" spans="1:9" x14ac:dyDescent="0.25">
      <c r="A311" s="159"/>
      <c r="B311" s="159"/>
      <c r="C311" s="159"/>
      <c r="D311" s="159"/>
      <c r="E311" s="159"/>
      <c r="F311" s="159"/>
      <c r="G311" s="159"/>
      <c r="H311" s="159"/>
      <c r="I311" s="159"/>
    </row>
    <row r="312" spans="1:9" x14ac:dyDescent="0.25">
      <c r="A312" s="159"/>
      <c r="B312" s="159"/>
      <c r="C312" s="159"/>
      <c r="D312" s="159"/>
      <c r="E312" s="159"/>
      <c r="F312" s="159"/>
      <c r="G312" s="159"/>
      <c r="H312" s="159"/>
      <c r="I312" s="159"/>
    </row>
    <row r="313" spans="1:9" x14ac:dyDescent="0.25">
      <c r="A313" s="159"/>
      <c r="B313" s="159"/>
      <c r="C313" s="159"/>
      <c r="D313" s="159"/>
      <c r="E313" s="159"/>
      <c r="F313" s="159"/>
      <c r="G313" s="159"/>
      <c r="H313" s="159"/>
      <c r="I313" s="159"/>
    </row>
    <row r="314" spans="1:9" x14ac:dyDescent="0.25">
      <c r="A314" s="159"/>
      <c r="B314" s="159"/>
      <c r="C314" s="159"/>
      <c r="D314" s="159"/>
      <c r="E314" s="159"/>
      <c r="F314" s="159"/>
      <c r="G314" s="159"/>
      <c r="H314" s="159"/>
      <c r="I314" s="159"/>
    </row>
    <row r="315" spans="1:9" x14ac:dyDescent="0.25">
      <c r="A315" s="159"/>
      <c r="B315" s="159"/>
      <c r="C315" s="159"/>
      <c r="D315" s="159"/>
      <c r="E315" s="159"/>
      <c r="F315" s="159"/>
      <c r="G315" s="159"/>
      <c r="H315" s="159"/>
      <c r="I315" s="159"/>
    </row>
    <row r="316" spans="1:9" x14ac:dyDescent="0.25">
      <c r="A316" s="159"/>
      <c r="B316" s="159"/>
      <c r="C316" s="159"/>
      <c r="D316" s="159"/>
      <c r="E316" s="159"/>
      <c r="F316" s="159"/>
      <c r="G316" s="159"/>
      <c r="H316" s="159"/>
      <c r="I316" s="159"/>
    </row>
    <row r="317" spans="1:9" x14ac:dyDescent="0.25">
      <c r="A317" s="159"/>
      <c r="B317" s="159"/>
      <c r="C317" s="159"/>
      <c r="D317" s="159"/>
      <c r="E317" s="159"/>
      <c r="F317" s="159"/>
      <c r="G317" s="159"/>
      <c r="H317" s="159"/>
      <c r="I317" s="159"/>
    </row>
    <row r="318" spans="1:9" x14ac:dyDescent="0.25">
      <c r="A318" s="159"/>
      <c r="B318" s="159"/>
      <c r="C318" s="159"/>
      <c r="D318" s="159"/>
      <c r="E318" s="159"/>
      <c r="F318" s="159"/>
      <c r="G318" s="159"/>
      <c r="H318" s="159"/>
      <c r="I318" s="159"/>
    </row>
    <row r="319" spans="1:9" x14ac:dyDescent="0.25">
      <c r="A319" s="159"/>
      <c r="B319" s="159"/>
      <c r="C319" s="159"/>
      <c r="D319" s="159"/>
      <c r="E319" s="159"/>
      <c r="F319" s="159"/>
      <c r="G319" s="159"/>
      <c r="H319" s="159"/>
      <c r="I319" s="159"/>
    </row>
    <row r="320" spans="1:9" x14ac:dyDescent="0.25">
      <c r="A320" s="159"/>
      <c r="B320" s="159"/>
      <c r="C320" s="159"/>
      <c r="D320" s="159"/>
      <c r="E320" s="159"/>
      <c r="F320" s="159"/>
      <c r="G320" s="159"/>
      <c r="H320" s="159"/>
      <c r="I320" s="159"/>
    </row>
    <row r="321" spans="1:9" x14ac:dyDescent="0.25">
      <c r="A321" s="159"/>
      <c r="B321" s="159"/>
      <c r="C321" s="159"/>
      <c r="D321" s="159"/>
      <c r="E321" s="159"/>
      <c r="F321" s="159"/>
      <c r="G321" s="159"/>
      <c r="H321" s="159"/>
      <c r="I321" s="159"/>
    </row>
    <row r="322" spans="1:9" x14ac:dyDescent="0.25">
      <c r="A322" s="159"/>
      <c r="B322" s="159"/>
      <c r="C322" s="159"/>
      <c r="D322" s="159"/>
      <c r="E322" s="159"/>
      <c r="F322" s="159"/>
      <c r="G322" s="159"/>
      <c r="H322" s="159"/>
      <c r="I322" s="159"/>
    </row>
    <row r="323" spans="1:9" x14ac:dyDescent="0.25">
      <c r="A323" s="159"/>
      <c r="B323" s="159"/>
      <c r="C323" s="159"/>
      <c r="D323" s="159"/>
      <c r="E323" s="159"/>
      <c r="F323" s="159"/>
      <c r="G323" s="159"/>
      <c r="H323" s="159"/>
      <c r="I323" s="159"/>
    </row>
    <row r="324" spans="1:9" x14ac:dyDescent="0.25">
      <c r="A324" s="159"/>
      <c r="B324" s="159"/>
      <c r="C324" s="159"/>
      <c r="D324" s="159"/>
      <c r="E324" s="159"/>
      <c r="F324" s="159"/>
      <c r="G324" s="159"/>
      <c r="H324" s="159"/>
      <c r="I324" s="159"/>
    </row>
    <row r="325" spans="1:9" x14ac:dyDescent="0.25">
      <c r="A325" s="159"/>
      <c r="B325" s="159"/>
      <c r="C325" s="159"/>
      <c r="D325" s="159"/>
      <c r="E325" s="159"/>
      <c r="F325" s="159"/>
      <c r="G325" s="159"/>
      <c r="H325" s="159"/>
      <c r="I325" s="159"/>
    </row>
    <row r="326" spans="1:9" x14ac:dyDescent="0.25">
      <c r="A326" s="159"/>
      <c r="B326" s="159"/>
      <c r="C326" s="159"/>
      <c r="D326" s="159"/>
      <c r="E326" s="159"/>
      <c r="F326" s="159"/>
      <c r="G326" s="159"/>
      <c r="H326" s="159"/>
      <c r="I326" s="159"/>
    </row>
    <row r="327" spans="1:9" x14ac:dyDescent="0.25">
      <c r="A327" s="159"/>
      <c r="B327" s="159"/>
      <c r="C327" s="159"/>
      <c r="D327" s="159"/>
      <c r="E327" s="159"/>
      <c r="F327" s="159"/>
      <c r="G327" s="159"/>
      <c r="H327" s="159"/>
      <c r="I327" s="159"/>
    </row>
    <row r="328" spans="1:9" x14ac:dyDescent="0.25">
      <c r="A328" s="159"/>
      <c r="B328" s="159"/>
      <c r="C328" s="159"/>
      <c r="D328" s="159"/>
      <c r="E328" s="159"/>
      <c r="F328" s="159"/>
      <c r="G328" s="159"/>
      <c r="H328" s="159"/>
      <c r="I328" s="159"/>
    </row>
    <row r="329" spans="1:9" x14ac:dyDescent="0.25">
      <c r="A329" s="159"/>
      <c r="B329" s="159"/>
      <c r="C329" s="159"/>
      <c r="D329" s="159"/>
      <c r="E329" s="159"/>
      <c r="F329" s="159"/>
      <c r="G329" s="159"/>
      <c r="H329" s="159"/>
      <c r="I329" s="159"/>
    </row>
    <row r="330" spans="1:9" x14ac:dyDescent="0.25">
      <c r="A330" s="159"/>
      <c r="B330" s="159"/>
      <c r="C330" s="159"/>
      <c r="D330" s="159"/>
      <c r="E330" s="159"/>
      <c r="F330" s="159"/>
      <c r="G330" s="159"/>
      <c r="H330" s="159"/>
      <c r="I330" s="159"/>
    </row>
    <row r="331" spans="1:9" x14ac:dyDescent="0.25">
      <c r="A331" s="159"/>
      <c r="B331" s="159"/>
      <c r="C331" s="159"/>
      <c r="D331" s="159"/>
      <c r="E331" s="159"/>
      <c r="F331" s="159"/>
      <c r="G331" s="159"/>
      <c r="H331" s="159"/>
      <c r="I331" s="159"/>
    </row>
    <row r="332" spans="1:9" x14ac:dyDescent="0.25">
      <c r="A332" s="159"/>
      <c r="B332" s="159"/>
      <c r="C332" s="159"/>
      <c r="D332" s="159"/>
      <c r="E332" s="159"/>
      <c r="F332" s="159"/>
      <c r="G332" s="159"/>
      <c r="H332" s="159"/>
      <c r="I332" s="159"/>
    </row>
    <row r="333" spans="1:9" x14ac:dyDescent="0.25">
      <c r="A333" s="159"/>
      <c r="B333" s="159"/>
      <c r="C333" s="159"/>
      <c r="D333" s="159"/>
      <c r="E333" s="159"/>
      <c r="F333" s="159"/>
      <c r="G333" s="159"/>
      <c r="H333" s="159"/>
      <c r="I333" s="159"/>
    </row>
    <row r="334" spans="1:9" x14ac:dyDescent="0.25">
      <c r="A334" s="159"/>
      <c r="B334" s="159"/>
      <c r="C334" s="159"/>
      <c r="D334" s="159"/>
      <c r="E334" s="159"/>
      <c r="F334" s="159"/>
      <c r="G334" s="159"/>
      <c r="H334" s="159"/>
      <c r="I334" s="159"/>
    </row>
    <row r="335" spans="1:9" x14ac:dyDescent="0.25">
      <c r="A335" s="159"/>
      <c r="B335" s="159"/>
      <c r="C335" s="159"/>
      <c r="D335" s="159"/>
      <c r="E335" s="159"/>
      <c r="F335" s="159"/>
      <c r="G335" s="159"/>
      <c r="H335" s="159"/>
      <c r="I335" s="159"/>
    </row>
    <row r="336" spans="1:9" x14ac:dyDescent="0.25">
      <c r="A336" s="159"/>
      <c r="B336" s="159"/>
      <c r="C336" s="159"/>
      <c r="D336" s="159"/>
      <c r="E336" s="159"/>
      <c r="F336" s="159"/>
      <c r="G336" s="159"/>
      <c r="H336" s="159"/>
      <c r="I336" s="159"/>
    </row>
    <row r="337" spans="1:9" x14ac:dyDescent="0.25">
      <c r="A337" s="159"/>
      <c r="B337" s="159"/>
      <c r="C337" s="159"/>
      <c r="D337" s="159"/>
      <c r="E337" s="159"/>
      <c r="F337" s="159"/>
      <c r="G337" s="159"/>
      <c r="H337" s="159"/>
      <c r="I337" s="159"/>
    </row>
    <row r="338" spans="1:9" x14ac:dyDescent="0.25">
      <c r="A338" s="159"/>
      <c r="B338" s="159"/>
      <c r="C338" s="159"/>
      <c r="D338" s="159"/>
      <c r="E338" s="159"/>
      <c r="F338" s="159"/>
      <c r="G338" s="159"/>
      <c r="H338" s="159"/>
      <c r="I338" s="159"/>
    </row>
    <row r="339" spans="1:9" x14ac:dyDescent="0.25">
      <c r="A339" s="159"/>
      <c r="B339" s="159"/>
      <c r="C339" s="159"/>
      <c r="D339" s="159"/>
      <c r="E339" s="159"/>
      <c r="F339" s="159"/>
      <c r="G339" s="159"/>
      <c r="H339" s="159"/>
      <c r="I339" s="159"/>
    </row>
    <row r="340" spans="1:9" x14ac:dyDescent="0.25">
      <c r="A340" s="159"/>
      <c r="B340" s="159"/>
      <c r="C340" s="159"/>
      <c r="D340" s="159"/>
      <c r="E340" s="159"/>
      <c r="F340" s="159"/>
      <c r="G340" s="159"/>
      <c r="H340" s="159"/>
      <c r="I340" s="159"/>
    </row>
    <row r="341" spans="1:9" x14ac:dyDescent="0.25">
      <c r="A341" s="159"/>
      <c r="B341" s="159"/>
      <c r="C341" s="159"/>
      <c r="D341" s="159"/>
      <c r="E341" s="159"/>
      <c r="F341" s="159"/>
      <c r="G341" s="159"/>
      <c r="H341" s="159"/>
      <c r="I341" s="159"/>
    </row>
    <row r="342" spans="1:9" x14ac:dyDescent="0.25">
      <c r="A342" s="159"/>
      <c r="B342" s="159"/>
      <c r="C342" s="159"/>
      <c r="D342" s="159"/>
      <c r="E342" s="159"/>
      <c r="F342" s="159"/>
      <c r="G342" s="159"/>
      <c r="H342" s="159"/>
      <c r="I342" s="159"/>
    </row>
    <row r="343" spans="1:9" x14ac:dyDescent="0.25">
      <c r="A343" s="159"/>
      <c r="B343" s="159"/>
      <c r="C343" s="159"/>
      <c r="D343" s="159"/>
      <c r="E343" s="159"/>
      <c r="F343" s="159"/>
      <c r="G343" s="159"/>
      <c r="H343" s="159"/>
      <c r="I343" s="159"/>
    </row>
    <row r="344" spans="1:9" x14ac:dyDescent="0.25">
      <c r="A344" s="159"/>
      <c r="B344" s="159"/>
      <c r="C344" s="159"/>
      <c r="D344" s="159"/>
      <c r="E344" s="159"/>
      <c r="F344" s="159"/>
      <c r="G344" s="159"/>
      <c r="H344" s="159"/>
      <c r="I344" s="159"/>
    </row>
    <row r="345" spans="1:9" x14ac:dyDescent="0.25">
      <c r="A345" s="159"/>
      <c r="B345" s="159"/>
      <c r="C345" s="159"/>
      <c r="D345" s="159"/>
      <c r="E345" s="159"/>
      <c r="F345" s="159"/>
      <c r="G345" s="159"/>
      <c r="H345" s="159"/>
      <c r="I345" s="159"/>
    </row>
    <row r="346" spans="1:9" x14ac:dyDescent="0.25">
      <c r="A346" s="159"/>
      <c r="B346" s="159"/>
      <c r="C346" s="159"/>
      <c r="D346" s="159"/>
      <c r="E346" s="159"/>
      <c r="F346" s="159"/>
      <c r="G346" s="159"/>
      <c r="H346" s="159"/>
      <c r="I346" s="159"/>
    </row>
    <row r="347" spans="1:9" x14ac:dyDescent="0.25">
      <c r="A347" s="159"/>
      <c r="B347" s="159"/>
      <c r="C347" s="159"/>
      <c r="D347" s="159"/>
      <c r="E347" s="159"/>
      <c r="F347" s="159"/>
      <c r="G347" s="159"/>
      <c r="H347" s="159"/>
      <c r="I347" s="159"/>
    </row>
    <row r="348" spans="1:9" x14ac:dyDescent="0.25">
      <c r="A348" s="159"/>
      <c r="B348" s="159"/>
      <c r="C348" s="159"/>
      <c r="D348" s="159"/>
      <c r="E348" s="159"/>
      <c r="F348" s="159"/>
      <c r="G348" s="159"/>
      <c r="H348" s="159"/>
      <c r="I348" s="159"/>
    </row>
    <row r="349" spans="1:9" x14ac:dyDescent="0.25">
      <c r="A349" s="159"/>
      <c r="B349" s="159"/>
      <c r="C349" s="159"/>
      <c r="D349" s="159"/>
      <c r="E349" s="159"/>
      <c r="F349" s="159"/>
      <c r="G349" s="159"/>
      <c r="H349" s="159"/>
      <c r="I349" s="159"/>
    </row>
    <row r="350" spans="1:9" x14ac:dyDescent="0.25">
      <c r="A350" s="159"/>
      <c r="B350" s="159"/>
      <c r="C350" s="159"/>
      <c r="D350" s="159"/>
      <c r="E350" s="159"/>
      <c r="F350" s="159"/>
      <c r="G350" s="159"/>
      <c r="H350" s="159"/>
      <c r="I350" s="159"/>
    </row>
    <row r="351" spans="1:9" x14ac:dyDescent="0.25">
      <c r="A351" s="159"/>
      <c r="B351" s="159"/>
      <c r="C351" s="159"/>
      <c r="D351" s="159"/>
      <c r="E351" s="159"/>
      <c r="F351" s="159"/>
      <c r="G351" s="159"/>
      <c r="H351" s="159"/>
      <c r="I351" s="159"/>
    </row>
    <row r="352" spans="1:9" x14ac:dyDescent="0.25">
      <c r="A352" s="159"/>
      <c r="B352" s="159"/>
      <c r="C352" s="159"/>
      <c r="D352" s="159"/>
      <c r="E352" s="159"/>
      <c r="F352" s="159"/>
      <c r="G352" s="159"/>
      <c r="H352" s="159"/>
      <c r="I352" s="159"/>
    </row>
    <row r="353" spans="1:9" x14ac:dyDescent="0.25">
      <c r="A353" s="159"/>
      <c r="B353" s="159"/>
      <c r="C353" s="159"/>
      <c r="D353" s="159"/>
      <c r="E353" s="159"/>
      <c r="F353" s="159"/>
      <c r="G353" s="159"/>
      <c r="H353" s="159"/>
      <c r="I353" s="159"/>
    </row>
    <row r="354" spans="1:9" x14ac:dyDescent="0.25">
      <c r="A354" s="159"/>
      <c r="B354" s="159"/>
      <c r="C354" s="159"/>
      <c r="D354" s="159"/>
      <c r="E354" s="159"/>
      <c r="F354" s="159"/>
      <c r="G354" s="159"/>
      <c r="H354" s="159"/>
      <c r="I354" s="159"/>
    </row>
    <row r="355" spans="1:9" x14ac:dyDescent="0.25">
      <c r="A355" s="159"/>
      <c r="B355" s="159"/>
      <c r="C355" s="159"/>
      <c r="D355" s="159"/>
      <c r="E355" s="159"/>
      <c r="F355" s="159"/>
      <c r="G355" s="159"/>
      <c r="H355" s="159"/>
      <c r="I355" s="159"/>
    </row>
    <row r="356" spans="1:9" x14ac:dyDescent="0.25">
      <c r="A356" s="159"/>
      <c r="B356" s="159"/>
      <c r="C356" s="159"/>
      <c r="D356" s="159"/>
      <c r="E356" s="159"/>
      <c r="F356" s="159"/>
      <c r="G356" s="159"/>
      <c r="H356" s="159"/>
      <c r="I356" s="159"/>
    </row>
    <row r="357" spans="1:9" x14ac:dyDescent="0.25">
      <c r="A357" s="159"/>
      <c r="B357" s="159"/>
      <c r="C357" s="159"/>
      <c r="D357" s="159"/>
      <c r="E357" s="159"/>
      <c r="F357" s="159"/>
      <c r="G357" s="159"/>
      <c r="H357" s="159"/>
      <c r="I357" s="159"/>
    </row>
    <row r="358" spans="1:9" x14ac:dyDescent="0.25">
      <c r="A358" s="159"/>
      <c r="B358" s="159"/>
      <c r="C358" s="159"/>
      <c r="D358" s="159"/>
      <c r="E358" s="159"/>
      <c r="F358" s="159"/>
      <c r="G358" s="159"/>
      <c r="H358" s="159"/>
      <c r="I358" s="159"/>
    </row>
    <row r="359" spans="1:9" x14ac:dyDescent="0.25">
      <c r="A359" s="159"/>
      <c r="B359" s="159"/>
      <c r="C359" s="159"/>
      <c r="D359" s="159"/>
      <c r="E359" s="159"/>
      <c r="F359" s="159"/>
      <c r="G359" s="159"/>
      <c r="H359" s="159"/>
      <c r="I359" s="159"/>
    </row>
    <row r="360" spans="1:9" x14ac:dyDescent="0.25">
      <c r="A360" s="159"/>
      <c r="B360" s="159"/>
      <c r="C360" s="159"/>
      <c r="D360" s="159"/>
      <c r="E360" s="159"/>
      <c r="F360" s="159"/>
      <c r="G360" s="159"/>
      <c r="H360" s="159"/>
      <c r="I360" s="159"/>
    </row>
    <row r="361" spans="1:9" x14ac:dyDescent="0.25">
      <c r="A361" s="159"/>
      <c r="B361" s="159"/>
      <c r="C361" s="159"/>
      <c r="D361" s="159"/>
      <c r="E361" s="159"/>
      <c r="F361" s="159"/>
      <c r="G361" s="159"/>
      <c r="H361" s="159"/>
      <c r="I361" s="159"/>
    </row>
    <row r="362" spans="1:9" x14ac:dyDescent="0.25">
      <c r="A362" s="159"/>
      <c r="B362" s="159"/>
      <c r="C362" s="159"/>
      <c r="D362" s="159"/>
      <c r="E362" s="159"/>
      <c r="F362" s="159"/>
      <c r="G362" s="159"/>
      <c r="H362" s="159"/>
      <c r="I362" s="159"/>
    </row>
    <row r="363" spans="1:9" x14ac:dyDescent="0.25">
      <c r="A363" s="159"/>
      <c r="B363" s="159"/>
      <c r="C363" s="159"/>
      <c r="D363" s="159"/>
      <c r="E363" s="159"/>
      <c r="F363" s="159"/>
      <c r="G363" s="159"/>
      <c r="H363" s="159"/>
      <c r="I363" s="159"/>
    </row>
    <row r="364" spans="1:9" x14ac:dyDescent="0.25">
      <c r="A364" s="159"/>
      <c r="B364" s="159"/>
      <c r="C364" s="159"/>
      <c r="D364" s="159"/>
      <c r="E364" s="159"/>
      <c r="F364" s="159"/>
      <c r="G364" s="159"/>
      <c r="H364" s="159"/>
      <c r="I364" s="159"/>
    </row>
    <row r="365" spans="1:9" x14ac:dyDescent="0.25">
      <c r="A365" s="159"/>
      <c r="B365" s="159"/>
      <c r="C365" s="159"/>
      <c r="D365" s="159"/>
      <c r="E365" s="159"/>
      <c r="F365" s="159"/>
      <c r="G365" s="159"/>
      <c r="H365" s="159"/>
      <c r="I365" s="159"/>
    </row>
    <row r="366" spans="1:9" x14ac:dyDescent="0.25">
      <c r="A366" s="159"/>
      <c r="B366" s="159"/>
      <c r="C366" s="159"/>
      <c r="D366" s="159"/>
      <c r="E366" s="159"/>
      <c r="F366" s="159"/>
      <c r="G366" s="159"/>
      <c r="H366" s="159"/>
      <c r="I366" s="159"/>
    </row>
    <row r="367" spans="1:9" x14ac:dyDescent="0.25">
      <c r="A367" s="159"/>
      <c r="B367" s="159"/>
      <c r="C367" s="159"/>
      <c r="D367" s="159"/>
      <c r="E367" s="159"/>
      <c r="F367" s="159"/>
      <c r="G367" s="159"/>
      <c r="H367" s="159"/>
      <c r="I367" s="159"/>
    </row>
    <row r="368" spans="1:9" x14ac:dyDescent="0.25">
      <c r="A368" s="159"/>
      <c r="B368" s="159"/>
      <c r="C368" s="159"/>
      <c r="D368" s="159"/>
      <c r="E368" s="159"/>
      <c r="F368" s="159"/>
      <c r="G368" s="159"/>
      <c r="H368" s="159"/>
      <c r="I368" s="159"/>
    </row>
    <row r="369" spans="1:9" x14ac:dyDescent="0.25">
      <c r="A369" s="159"/>
      <c r="B369" s="159"/>
      <c r="C369" s="159"/>
      <c r="D369" s="159"/>
      <c r="E369" s="159"/>
      <c r="F369" s="159"/>
      <c r="G369" s="159"/>
      <c r="H369" s="159"/>
      <c r="I369" s="159"/>
    </row>
    <row r="370" spans="1:9" x14ac:dyDescent="0.25">
      <c r="A370" s="159"/>
      <c r="B370" s="159"/>
      <c r="C370" s="159"/>
      <c r="D370" s="159"/>
      <c r="E370" s="159"/>
      <c r="F370" s="159"/>
      <c r="G370" s="159"/>
      <c r="H370" s="159"/>
      <c r="I370" s="159"/>
    </row>
    <row r="371" spans="1:9" x14ac:dyDescent="0.25">
      <c r="A371" s="159"/>
      <c r="B371" s="159"/>
      <c r="C371" s="159"/>
      <c r="D371" s="159"/>
      <c r="E371" s="159"/>
      <c r="F371" s="159"/>
      <c r="G371" s="159"/>
      <c r="H371" s="159"/>
      <c r="I371" s="159"/>
    </row>
    <row r="372" spans="1:9" x14ac:dyDescent="0.25">
      <c r="A372" s="159"/>
      <c r="B372" s="159"/>
      <c r="C372" s="159"/>
      <c r="D372" s="159"/>
      <c r="E372" s="159"/>
      <c r="F372" s="159"/>
      <c r="G372" s="159"/>
      <c r="H372" s="159"/>
      <c r="I372" s="159"/>
    </row>
    <row r="373" spans="1:9" x14ac:dyDescent="0.25">
      <c r="A373" s="159"/>
      <c r="B373" s="159"/>
      <c r="C373" s="159"/>
      <c r="D373" s="159"/>
      <c r="E373" s="159"/>
      <c r="F373" s="159"/>
      <c r="G373" s="159"/>
      <c r="H373" s="159"/>
      <c r="I373" s="159"/>
    </row>
    <row r="374" spans="1:9" x14ac:dyDescent="0.25">
      <c r="A374" s="159"/>
      <c r="B374" s="159"/>
      <c r="C374" s="159"/>
      <c r="D374" s="159"/>
      <c r="E374" s="159"/>
      <c r="F374" s="159"/>
      <c r="G374" s="159"/>
      <c r="H374" s="159"/>
      <c r="I374" s="159"/>
    </row>
    <row r="375" spans="1:9" x14ac:dyDescent="0.25">
      <c r="A375" s="159"/>
      <c r="B375" s="159"/>
      <c r="C375" s="159"/>
      <c r="D375" s="159"/>
      <c r="E375" s="159"/>
      <c r="F375" s="159"/>
      <c r="G375" s="159"/>
      <c r="H375" s="159"/>
      <c r="I375" s="159"/>
    </row>
    <row r="376" spans="1:9" x14ac:dyDescent="0.25">
      <c r="A376" s="159"/>
      <c r="B376" s="159"/>
      <c r="C376" s="159"/>
      <c r="D376" s="159"/>
      <c r="E376" s="159"/>
      <c r="F376" s="159"/>
      <c r="G376" s="159"/>
      <c r="H376" s="159"/>
      <c r="I376" s="159"/>
    </row>
    <row r="377" spans="1:9" x14ac:dyDescent="0.25">
      <c r="A377" s="159"/>
      <c r="B377" s="159"/>
      <c r="C377" s="159"/>
      <c r="D377" s="159"/>
      <c r="E377" s="159"/>
      <c r="F377" s="159"/>
      <c r="G377" s="159"/>
      <c r="H377" s="159"/>
      <c r="I377" s="159"/>
    </row>
    <row r="378" spans="1:9" x14ac:dyDescent="0.25">
      <c r="A378" s="159"/>
      <c r="B378" s="159"/>
      <c r="C378" s="159"/>
      <c r="D378" s="159"/>
      <c r="E378" s="159"/>
      <c r="F378" s="159"/>
      <c r="G378" s="159"/>
      <c r="H378" s="159"/>
      <c r="I378" s="159"/>
    </row>
    <row r="379" spans="1:9" x14ac:dyDescent="0.25">
      <c r="A379" s="159"/>
      <c r="B379" s="159"/>
      <c r="C379" s="159"/>
      <c r="D379" s="159"/>
      <c r="E379" s="159"/>
      <c r="F379" s="159"/>
      <c r="G379" s="159"/>
      <c r="H379" s="159"/>
      <c r="I379" s="159"/>
    </row>
    <row r="380" spans="1:9" x14ac:dyDescent="0.25">
      <c r="A380" s="159"/>
      <c r="B380" s="159"/>
      <c r="C380" s="159"/>
      <c r="D380" s="159"/>
      <c r="E380" s="159"/>
      <c r="F380" s="159"/>
      <c r="G380" s="159"/>
      <c r="H380" s="159"/>
      <c r="I380" s="159"/>
    </row>
    <row r="381" spans="1:9" x14ac:dyDescent="0.25">
      <c r="A381" s="159"/>
      <c r="B381" s="159"/>
      <c r="C381" s="159"/>
      <c r="D381" s="159"/>
      <c r="E381" s="159"/>
      <c r="F381" s="159"/>
      <c r="G381" s="159"/>
      <c r="H381" s="159"/>
      <c r="I381" s="159"/>
    </row>
    <row r="382" spans="1:9" x14ac:dyDescent="0.25">
      <c r="A382" s="159"/>
      <c r="B382" s="159"/>
      <c r="C382" s="159"/>
      <c r="D382" s="159"/>
      <c r="E382" s="159"/>
      <c r="F382" s="159"/>
      <c r="G382" s="159"/>
      <c r="H382" s="159"/>
      <c r="I382" s="159"/>
    </row>
    <row r="383" spans="1:9" x14ac:dyDescent="0.25">
      <c r="A383" s="159"/>
      <c r="B383" s="159"/>
      <c r="C383" s="159"/>
      <c r="D383" s="159"/>
      <c r="E383" s="159"/>
      <c r="F383" s="159"/>
      <c r="G383" s="159"/>
      <c r="H383" s="159"/>
      <c r="I383" s="159"/>
    </row>
    <row r="384" spans="1:9" x14ac:dyDescent="0.25">
      <c r="A384" s="159"/>
      <c r="B384" s="159"/>
      <c r="C384" s="159"/>
      <c r="D384" s="159"/>
      <c r="E384" s="159"/>
      <c r="F384" s="159"/>
      <c r="G384" s="159"/>
      <c r="H384" s="159"/>
      <c r="I384" s="159"/>
    </row>
    <row r="385" spans="1:9" x14ac:dyDescent="0.25">
      <c r="A385" s="159"/>
      <c r="B385" s="159"/>
      <c r="C385" s="159"/>
      <c r="D385" s="159"/>
      <c r="E385" s="159"/>
      <c r="F385" s="159"/>
      <c r="G385" s="159"/>
      <c r="H385" s="159"/>
      <c r="I385" s="159"/>
    </row>
    <row r="386" spans="1:9" x14ac:dyDescent="0.25">
      <c r="A386" s="159"/>
      <c r="B386" s="159"/>
      <c r="C386" s="159"/>
      <c r="D386" s="159"/>
      <c r="E386" s="159"/>
      <c r="F386" s="159"/>
      <c r="G386" s="159"/>
      <c r="H386" s="159"/>
      <c r="I386" s="159"/>
    </row>
    <row r="387" spans="1:9" x14ac:dyDescent="0.25">
      <c r="A387" s="159"/>
      <c r="B387" s="159"/>
      <c r="C387" s="159"/>
      <c r="D387" s="159"/>
      <c r="E387" s="159"/>
      <c r="F387" s="159"/>
      <c r="G387" s="159"/>
      <c r="H387" s="159"/>
      <c r="I387" s="159"/>
    </row>
    <row r="388" spans="1:9" x14ac:dyDescent="0.25">
      <c r="A388" s="159"/>
      <c r="B388" s="159"/>
      <c r="C388" s="159"/>
      <c r="D388" s="159"/>
      <c r="E388" s="159"/>
      <c r="F388" s="159"/>
      <c r="G388" s="159"/>
      <c r="H388" s="159"/>
      <c r="I388" s="159"/>
    </row>
    <row r="389" spans="1:9" x14ac:dyDescent="0.25">
      <c r="A389" s="159"/>
      <c r="B389" s="159"/>
      <c r="C389" s="159"/>
      <c r="D389" s="159"/>
      <c r="E389" s="159"/>
      <c r="F389" s="159"/>
      <c r="G389" s="159"/>
      <c r="H389" s="159"/>
      <c r="I389" s="159"/>
    </row>
    <row r="390" spans="1:9" x14ac:dyDescent="0.25">
      <c r="A390" s="159"/>
      <c r="B390" s="159"/>
      <c r="C390" s="159"/>
      <c r="D390" s="159"/>
      <c r="E390" s="159"/>
      <c r="F390" s="159"/>
      <c r="G390" s="159"/>
      <c r="H390" s="159"/>
      <c r="I390" s="159"/>
    </row>
    <row r="391" spans="1:9" x14ac:dyDescent="0.25">
      <c r="A391" s="159"/>
      <c r="B391" s="159"/>
      <c r="C391" s="159"/>
      <c r="D391" s="159"/>
      <c r="E391" s="159"/>
      <c r="F391" s="159"/>
      <c r="G391" s="159"/>
      <c r="H391" s="159"/>
      <c r="I391" s="159"/>
    </row>
    <row r="392" spans="1:9" x14ac:dyDescent="0.25">
      <c r="A392" s="159"/>
      <c r="B392" s="159"/>
      <c r="C392" s="159"/>
      <c r="D392" s="159"/>
      <c r="E392" s="159"/>
      <c r="F392" s="159"/>
      <c r="G392" s="159"/>
      <c r="H392" s="159"/>
      <c r="I392" s="159"/>
    </row>
    <row r="393" spans="1:9" x14ac:dyDescent="0.25">
      <c r="A393" s="159"/>
      <c r="B393" s="159"/>
      <c r="C393" s="159"/>
      <c r="D393" s="159"/>
      <c r="E393" s="159"/>
      <c r="F393" s="159"/>
      <c r="G393" s="159"/>
      <c r="H393" s="159"/>
      <c r="I393" s="159"/>
    </row>
    <row r="394" spans="1:9" x14ac:dyDescent="0.25">
      <c r="A394" s="159"/>
      <c r="B394" s="159"/>
      <c r="C394" s="159"/>
      <c r="D394" s="159"/>
      <c r="E394" s="159"/>
      <c r="F394" s="159"/>
      <c r="G394" s="159"/>
      <c r="H394" s="159"/>
      <c r="I394" s="159"/>
    </row>
    <row r="395" spans="1:9" x14ac:dyDescent="0.25">
      <c r="A395" s="159"/>
      <c r="B395" s="159"/>
      <c r="C395" s="159"/>
      <c r="D395" s="159"/>
      <c r="E395" s="159"/>
      <c r="F395" s="159"/>
      <c r="G395" s="159"/>
      <c r="H395" s="159"/>
      <c r="I395" s="159"/>
    </row>
    <row r="396" spans="1:9" x14ac:dyDescent="0.25">
      <c r="A396" s="159"/>
      <c r="B396" s="159"/>
      <c r="C396" s="159"/>
      <c r="D396" s="159"/>
      <c r="E396" s="159"/>
      <c r="F396" s="159"/>
      <c r="G396" s="159"/>
      <c r="H396" s="159"/>
      <c r="I396" s="159"/>
    </row>
    <row r="397" spans="1:9" x14ac:dyDescent="0.25">
      <c r="A397" s="159"/>
      <c r="B397" s="159"/>
      <c r="C397" s="159"/>
      <c r="D397" s="159"/>
      <c r="E397" s="159"/>
      <c r="F397" s="159"/>
      <c r="G397" s="159"/>
      <c r="H397" s="159"/>
      <c r="I397" s="159"/>
    </row>
    <row r="398" spans="1:9" x14ac:dyDescent="0.25">
      <c r="A398" s="159"/>
      <c r="B398" s="159"/>
      <c r="C398" s="159"/>
      <c r="D398" s="159"/>
      <c r="E398" s="159"/>
      <c r="F398" s="159"/>
      <c r="G398" s="159"/>
      <c r="H398" s="159"/>
      <c r="I398" s="159"/>
    </row>
    <row r="399" spans="1:9" x14ac:dyDescent="0.25">
      <c r="A399" s="159"/>
      <c r="B399" s="159"/>
      <c r="C399" s="159"/>
      <c r="D399" s="159"/>
      <c r="E399" s="159"/>
      <c r="F399" s="159"/>
      <c r="G399" s="159"/>
      <c r="H399" s="159"/>
      <c r="I399" s="159"/>
    </row>
    <row r="400" spans="1:9" x14ac:dyDescent="0.25">
      <c r="A400" s="159"/>
      <c r="B400" s="159"/>
      <c r="C400" s="159"/>
      <c r="D400" s="159"/>
      <c r="E400" s="159"/>
      <c r="F400" s="159"/>
      <c r="G400" s="159"/>
      <c r="H400" s="159"/>
      <c r="I400" s="159"/>
    </row>
    <row r="401" spans="1:9" x14ac:dyDescent="0.25">
      <c r="A401" s="159"/>
      <c r="B401" s="159"/>
      <c r="C401" s="159"/>
      <c r="D401" s="159"/>
      <c r="E401" s="159"/>
      <c r="F401" s="159"/>
      <c r="G401" s="159"/>
      <c r="H401" s="159"/>
      <c r="I401" s="159"/>
    </row>
    <row r="402" spans="1:9" x14ac:dyDescent="0.25">
      <c r="A402" s="159"/>
      <c r="B402" s="159"/>
      <c r="C402" s="159"/>
      <c r="D402" s="159"/>
      <c r="E402" s="159"/>
      <c r="F402" s="159"/>
      <c r="G402" s="159"/>
      <c r="H402" s="159"/>
      <c r="I402" s="159"/>
    </row>
    <row r="403" spans="1:9" x14ac:dyDescent="0.25">
      <c r="A403" s="159"/>
      <c r="B403" s="159"/>
      <c r="C403" s="159"/>
      <c r="D403" s="159"/>
      <c r="E403" s="159"/>
      <c r="F403" s="159"/>
      <c r="G403" s="159"/>
      <c r="H403" s="159"/>
      <c r="I403" s="159"/>
    </row>
    <row r="404" spans="1:9" x14ac:dyDescent="0.25">
      <c r="A404" s="159"/>
      <c r="B404" s="159"/>
      <c r="C404" s="159"/>
      <c r="D404" s="159"/>
      <c r="E404" s="159"/>
      <c r="F404" s="159"/>
      <c r="G404" s="159"/>
      <c r="H404" s="159"/>
      <c r="I404" s="159"/>
    </row>
    <row r="405" spans="1:9" x14ac:dyDescent="0.25">
      <c r="A405" s="159"/>
      <c r="B405" s="159"/>
      <c r="C405" s="159"/>
      <c r="D405" s="159"/>
      <c r="E405" s="159"/>
      <c r="F405" s="159"/>
      <c r="G405" s="159"/>
      <c r="H405" s="159"/>
      <c r="I405" s="159"/>
    </row>
    <row r="406" spans="1:9" x14ac:dyDescent="0.25">
      <c r="A406" s="159"/>
      <c r="B406" s="159"/>
      <c r="C406" s="159"/>
      <c r="D406" s="159"/>
      <c r="E406" s="159"/>
      <c r="F406" s="159"/>
      <c r="G406" s="159"/>
      <c r="H406" s="159"/>
      <c r="I406" s="159"/>
    </row>
    <row r="407" spans="1:9" x14ac:dyDescent="0.25">
      <c r="A407" s="159"/>
      <c r="B407" s="159"/>
      <c r="C407" s="159"/>
      <c r="D407" s="159"/>
      <c r="E407" s="159"/>
      <c r="F407" s="159"/>
      <c r="G407" s="159"/>
      <c r="H407" s="159"/>
      <c r="I407" s="159"/>
    </row>
    <row r="408" spans="1:9" x14ac:dyDescent="0.25">
      <c r="A408" s="159"/>
      <c r="B408" s="159"/>
      <c r="C408" s="159"/>
      <c r="D408" s="159"/>
      <c r="E408" s="159"/>
      <c r="F408" s="159"/>
      <c r="G408" s="159"/>
      <c r="H408" s="159"/>
      <c r="I408" s="159"/>
    </row>
    <row r="409" spans="1:9" x14ac:dyDescent="0.25">
      <c r="A409" s="159"/>
      <c r="B409" s="159"/>
      <c r="C409" s="159"/>
      <c r="D409" s="159"/>
      <c r="E409" s="159"/>
      <c r="F409" s="159"/>
      <c r="G409" s="159"/>
      <c r="H409" s="159"/>
      <c r="I409" s="159"/>
    </row>
    <row r="410" spans="1:9" x14ac:dyDescent="0.25">
      <c r="A410" s="159"/>
      <c r="B410" s="159"/>
      <c r="C410" s="159"/>
      <c r="D410" s="159"/>
      <c r="E410" s="159"/>
      <c r="F410" s="159"/>
      <c r="G410" s="159"/>
      <c r="H410" s="159"/>
      <c r="I410" s="159"/>
    </row>
    <row r="411" spans="1:9" x14ac:dyDescent="0.25">
      <c r="A411" s="159"/>
      <c r="B411" s="159"/>
      <c r="C411" s="159"/>
      <c r="D411" s="159"/>
      <c r="E411" s="159"/>
      <c r="F411" s="159"/>
      <c r="G411" s="159"/>
      <c r="H411" s="159"/>
      <c r="I411" s="159"/>
    </row>
    <row r="412" spans="1:9" x14ac:dyDescent="0.25">
      <c r="A412" s="159"/>
      <c r="B412" s="159"/>
      <c r="C412" s="159"/>
      <c r="D412" s="159"/>
      <c r="E412" s="159"/>
      <c r="F412" s="159"/>
      <c r="G412" s="159"/>
      <c r="H412" s="159"/>
      <c r="I412" s="159"/>
    </row>
    <row r="413" spans="1:9" x14ac:dyDescent="0.25">
      <c r="A413" s="159"/>
      <c r="B413" s="159"/>
      <c r="C413" s="159"/>
      <c r="D413" s="159"/>
      <c r="E413" s="159"/>
      <c r="F413" s="159"/>
      <c r="G413" s="159"/>
      <c r="H413" s="159"/>
      <c r="I413" s="159"/>
    </row>
    <row r="414" spans="1:9" x14ac:dyDescent="0.25">
      <c r="A414" s="159"/>
      <c r="B414" s="159"/>
      <c r="C414" s="159"/>
      <c r="D414" s="159"/>
      <c r="E414" s="159"/>
      <c r="F414" s="159"/>
      <c r="G414" s="159"/>
      <c r="H414" s="159"/>
      <c r="I414" s="159"/>
    </row>
    <row r="415" spans="1:9" x14ac:dyDescent="0.25">
      <c r="A415" s="159"/>
      <c r="B415" s="159"/>
      <c r="C415" s="159"/>
      <c r="D415" s="159"/>
      <c r="E415" s="159"/>
      <c r="F415" s="159"/>
      <c r="G415" s="159"/>
      <c r="H415" s="159"/>
      <c r="I415" s="159"/>
    </row>
    <row r="416" spans="1:9" x14ac:dyDescent="0.25">
      <c r="A416" s="159"/>
      <c r="B416" s="159"/>
      <c r="C416" s="159"/>
      <c r="D416" s="159"/>
      <c r="E416" s="159"/>
      <c r="F416" s="159"/>
      <c r="G416" s="159"/>
      <c r="H416" s="159"/>
      <c r="I416" s="159"/>
    </row>
    <row r="417" spans="1:9" x14ac:dyDescent="0.25">
      <c r="A417" s="159"/>
      <c r="B417" s="159"/>
      <c r="C417" s="159"/>
      <c r="D417" s="159"/>
      <c r="E417" s="159"/>
      <c r="F417" s="159"/>
      <c r="G417" s="159"/>
      <c r="H417" s="159"/>
      <c r="I417" s="159"/>
    </row>
    <row r="418" spans="1:9" x14ac:dyDescent="0.25">
      <c r="A418" s="159"/>
      <c r="B418" s="159"/>
      <c r="C418" s="159"/>
      <c r="D418" s="159"/>
      <c r="E418" s="159"/>
      <c r="F418" s="159"/>
      <c r="G418" s="159"/>
      <c r="H418" s="159"/>
      <c r="I418" s="159"/>
    </row>
    <row r="419" spans="1:9" x14ac:dyDescent="0.25">
      <c r="A419" s="159"/>
      <c r="B419" s="159"/>
      <c r="C419" s="159"/>
      <c r="D419" s="159"/>
      <c r="E419" s="159"/>
      <c r="F419" s="159"/>
      <c r="G419" s="159"/>
      <c r="H419" s="159"/>
      <c r="I419" s="159"/>
    </row>
    <row r="420" spans="1:9" x14ac:dyDescent="0.25">
      <c r="A420" s="159"/>
      <c r="B420" s="159"/>
      <c r="C420" s="159"/>
      <c r="D420" s="159"/>
      <c r="E420" s="159"/>
      <c r="F420" s="159"/>
      <c r="G420" s="159"/>
      <c r="H420" s="159"/>
      <c r="I420" s="159"/>
    </row>
    <row r="421" spans="1:9" x14ac:dyDescent="0.25">
      <c r="A421" s="159"/>
      <c r="B421" s="159"/>
      <c r="C421" s="159"/>
      <c r="D421" s="159"/>
      <c r="E421" s="159"/>
      <c r="F421" s="159"/>
      <c r="G421" s="159"/>
      <c r="H421" s="159"/>
      <c r="I421" s="159"/>
    </row>
    <row r="422" spans="1:9" x14ac:dyDescent="0.25">
      <c r="A422" s="159"/>
      <c r="B422" s="159"/>
      <c r="C422" s="159"/>
      <c r="D422" s="159"/>
      <c r="E422" s="159"/>
      <c r="F422" s="159"/>
      <c r="G422" s="159"/>
      <c r="H422" s="159"/>
      <c r="I422" s="159"/>
    </row>
    <row r="423" spans="1:9" x14ac:dyDescent="0.25">
      <c r="A423" s="159"/>
      <c r="B423" s="159"/>
      <c r="C423" s="159"/>
      <c r="D423" s="159"/>
      <c r="E423" s="159"/>
      <c r="F423" s="159"/>
      <c r="G423" s="159"/>
      <c r="H423" s="159"/>
      <c r="I423" s="159"/>
    </row>
    <row r="424" spans="1:9" x14ac:dyDescent="0.25">
      <c r="A424" s="159"/>
      <c r="B424" s="159"/>
      <c r="C424" s="159"/>
      <c r="D424" s="159"/>
      <c r="E424" s="159"/>
      <c r="F424" s="159"/>
      <c r="G424" s="159"/>
      <c r="H424" s="159"/>
      <c r="I424" s="159"/>
    </row>
    <row r="425" spans="1:9" x14ac:dyDescent="0.25">
      <c r="A425" s="159"/>
      <c r="B425" s="159"/>
      <c r="C425" s="159"/>
      <c r="D425" s="159"/>
      <c r="E425" s="159"/>
      <c r="F425" s="159"/>
      <c r="G425" s="159"/>
      <c r="H425" s="159"/>
      <c r="I425" s="159"/>
    </row>
    <row r="426" spans="1:9" x14ac:dyDescent="0.25">
      <c r="A426" s="159"/>
      <c r="B426" s="159"/>
      <c r="C426" s="159"/>
      <c r="D426" s="159"/>
      <c r="E426" s="159"/>
      <c r="F426" s="159"/>
      <c r="G426" s="159"/>
      <c r="H426" s="159"/>
      <c r="I426" s="159"/>
    </row>
    <row r="427" spans="1:9" x14ac:dyDescent="0.25">
      <c r="A427" s="159"/>
      <c r="B427" s="159"/>
      <c r="C427" s="159"/>
      <c r="D427" s="159"/>
      <c r="E427" s="159"/>
      <c r="F427" s="159"/>
      <c r="G427" s="159"/>
      <c r="H427" s="159"/>
      <c r="I427" s="159"/>
    </row>
    <row r="428" spans="1:9" x14ac:dyDescent="0.25">
      <c r="A428" s="159"/>
      <c r="B428" s="159"/>
      <c r="C428" s="159"/>
      <c r="D428" s="159"/>
      <c r="E428" s="159"/>
      <c r="F428" s="159"/>
      <c r="G428" s="159"/>
      <c r="H428" s="159"/>
      <c r="I428" s="159"/>
    </row>
    <row r="429" spans="1:9" x14ac:dyDescent="0.25">
      <c r="A429" s="159"/>
      <c r="B429" s="159"/>
      <c r="C429" s="159"/>
      <c r="D429" s="159"/>
      <c r="E429" s="159"/>
      <c r="F429" s="159"/>
      <c r="G429" s="159"/>
      <c r="H429" s="159"/>
      <c r="I429" s="159"/>
    </row>
    <row r="430" spans="1:9" x14ac:dyDescent="0.25">
      <c r="A430" s="159"/>
      <c r="B430" s="159"/>
      <c r="C430" s="159"/>
      <c r="D430" s="159"/>
      <c r="E430" s="159"/>
      <c r="F430" s="159"/>
      <c r="G430" s="159"/>
      <c r="H430" s="159"/>
      <c r="I430" s="159"/>
    </row>
    <row r="431" spans="1:9" x14ac:dyDescent="0.25">
      <c r="A431" s="159"/>
      <c r="B431" s="159"/>
      <c r="C431" s="159"/>
      <c r="D431" s="159"/>
      <c r="E431" s="159"/>
      <c r="F431" s="159"/>
      <c r="G431" s="159"/>
      <c r="H431" s="159"/>
      <c r="I431" s="159"/>
    </row>
    <row r="432" spans="1:9" x14ac:dyDescent="0.25">
      <c r="A432" s="159"/>
      <c r="B432" s="159"/>
      <c r="C432" s="159"/>
      <c r="D432" s="159"/>
      <c r="E432" s="159"/>
      <c r="F432" s="159"/>
      <c r="G432" s="159"/>
      <c r="H432" s="159"/>
      <c r="I432" s="159"/>
    </row>
    <row r="433" spans="1:9" x14ac:dyDescent="0.25">
      <c r="A433" s="159"/>
      <c r="B433" s="159"/>
      <c r="C433" s="159"/>
      <c r="D433" s="159"/>
      <c r="E433" s="159"/>
      <c r="F433" s="159"/>
      <c r="G433" s="159"/>
      <c r="H433" s="159"/>
      <c r="I433" s="159"/>
    </row>
    <row r="434" spans="1:9" x14ac:dyDescent="0.25">
      <c r="A434" s="159"/>
      <c r="B434" s="159"/>
      <c r="C434" s="159"/>
      <c r="D434" s="159"/>
      <c r="E434" s="159"/>
      <c r="F434" s="159"/>
      <c r="G434" s="159"/>
      <c r="H434" s="159"/>
      <c r="I434" s="159"/>
    </row>
    <row r="435" spans="1:9" x14ac:dyDescent="0.25">
      <c r="A435" s="159"/>
      <c r="B435" s="159"/>
      <c r="C435" s="159"/>
      <c r="D435" s="159"/>
      <c r="E435" s="159"/>
      <c r="F435" s="159"/>
      <c r="G435" s="159"/>
      <c r="H435" s="159"/>
      <c r="I435" s="159"/>
    </row>
    <row r="436" spans="1:9" x14ac:dyDescent="0.25">
      <c r="A436" s="159"/>
      <c r="B436" s="159"/>
      <c r="C436" s="159"/>
      <c r="D436" s="159"/>
      <c r="E436" s="159"/>
      <c r="F436" s="159"/>
      <c r="G436" s="159"/>
      <c r="H436" s="159"/>
      <c r="I436" s="159"/>
    </row>
    <row r="437" spans="1:9" x14ac:dyDescent="0.25">
      <c r="A437" s="159"/>
      <c r="B437" s="159"/>
      <c r="C437" s="159"/>
      <c r="D437" s="159"/>
      <c r="E437" s="159"/>
      <c r="F437" s="159"/>
      <c r="G437" s="159"/>
      <c r="H437" s="159"/>
      <c r="I437" s="159"/>
    </row>
    <row r="438" spans="1:9" x14ac:dyDescent="0.25">
      <c r="A438" s="159"/>
      <c r="B438" s="159"/>
      <c r="C438" s="159"/>
      <c r="D438" s="159"/>
      <c r="E438" s="159"/>
      <c r="F438" s="159"/>
      <c r="G438" s="159"/>
      <c r="H438" s="159"/>
      <c r="I438" s="159"/>
    </row>
    <row r="439" spans="1:9" x14ac:dyDescent="0.25">
      <c r="A439" s="159"/>
      <c r="B439" s="159"/>
      <c r="C439" s="159"/>
      <c r="D439" s="159"/>
      <c r="E439" s="159"/>
      <c r="F439" s="159"/>
      <c r="G439" s="159"/>
      <c r="H439" s="159"/>
      <c r="I439" s="159"/>
    </row>
    <row r="440" spans="1:9" x14ac:dyDescent="0.25">
      <c r="A440" s="159"/>
      <c r="B440" s="159"/>
      <c r="C440" s="159"/>
      <c r="D440" s="159"/>
      <c r="E440" s="159"/>
      <c r="F440" s="159"/>
      <c r="G440" s="159"/>
      <c r="H440" s="159"/>
      <c r="I440" s="159"/>
    </row>
    <row r="441" spans="1:9" x14ac:dyDescent="0.25">
      <c r="A441" s="159"/>
      <c r="B441" s="159"/>
      <c r="C441" s="159"/>
      <c r="D441" s="159"/>
      <c r="E441" s="159"/>
      <c r="F441" s="159"/>
      <c r="G441" s="159"/>
      <c r="H441" s="159"/>
      <c r="I441" s="159"/>
    </row>
    <row r="442" spans="1:9" x14ac:dyDescent="0.25">
      <c r="A442" s="159"/>
      <c r="B442" s="159"/>
      <c r="C442" s="159"/>
      <c r="D442" s="159"/>
      <c r="E442" s="159"/>
      <c r="F442" s="159"/>
      <c r="G442" s="159"/>
      <c r="H442" s="159"/>
      <c r="I442" s="159"/>
    </row>
    <row r="443" spans="1:9" x14ac:dyDescent="0.25">
      <c r="A443" s="159"/>
      <c r="B443" s="159"/>
      <c r="C443" s="159"/>
      <c r="D443" s="159"/>
      <c r="E443" s="159"/>
      <c r="F443" s="159"/>
      <c r="G443" s="159"/>
      <c r="H443" s="159"/>
      <c r="I443" s="159"/>
    </row>
    <row r="444" spans="1:9" x14ac:dyDescent="0.25">
      <c r="A444" s="159"/>
      <c r="B444" s="159"/>
      <c r="C444" s="159"/>
      <c r="D444" s="159"/>
      <c r="E444" s="159"/>
      <c r="F444" s="159"/>
      <c r="G444" s="159"/>
      <c r="H444" s="159"/>
      <c r="I444" s="159"/>
    </row>
    <row r="445" spans="1:9" x14ac:dyDescent="0.25">
      <c r="A445" s="159"/>
      <c r="B445" s="159"/>
      <c r="C445" s="159"/>
      <c r="D445" s="159"/>
      <c r="E445" s="159"/>
      <c r="F445" s="159"/>
      <c r="G445" s="159"/>
      <c r="H445" s="159"/>
      <c r="I445" s="159"/>
    </row>
    <row r="446" spans="1:9" x14ac:dyDescent="0.25">
      <c r="A446" s="159"/>
      <c r="B446" s="159"/>
      <c r="C446" s="159"/>
      <c r="D446" s="159"/>
      <c r="E446" s="159"/>
      <c r="F446" s="159"/>
      <c r="G446" s="159"/>
      <c r="H446" s="159"/>
      <c r="I446" s="159"/>
    </row>
    <row r="447" spans="1:9" x14ac:dyDescent="0.25">
      <c r="A447" s="159"/>
      <c r="B447" s="159"/>
      <c r="C447" s="159"/>
      <c r="D447" s="159"/>
      <c r="E447" s="159"/>
      <c r="F447" s="159"/>
      <c r="G447" s="159"/>
      <c r="H447" s="159"/>
      <c r="I447" s="159"/>
    </row>
    <row r="448" spans="1:9" x14ac:dyDescent="0.25">
      <c r="A448" s="159"/>
      <c r="B448" s="159"/>
      <c r="C448" s="159"/>
      <c r="D448" s="159"/>
      <c r="E448" s="159"/>
      <c r="F448" s="159"/>
      <c r="G448" s="159"/>
      <c r="H448" s="159"/>
      <c r="I448" s="159"/>
    </row>
    <row r="449" spans="1:9" x14ac:dyDescent="0.25">
      <c r="A449" s="159"/>
      <c r="B449" s="159"/>
      <c r="C449" s="159"/>
      <c r="D449" s="159"/>
      <c r="E449" s="159"/>
      <c r="F449" s="159"/>
      <c r="G449" s="159"/>
      <c r="H449" s="159"/>
      <c r="I449" s="159"/>
    </row>
    <row r="450" spans="1:9" x14ac:dyDescent="0.25">
      <c r="A450" s="159"/>
      <c r="B450" s="159"/>
      <c r="C450" s="159"/>
      <c r="D450" s="159"/>
      <c r="E450" s="159"/>
      <c r="F450" s="159"/>
      <c r="G450" s="159"/>
      <c r="H450" s="159"/>
      <c r="I450" s="159"/>
    </row>
    <row r="451" spans="1:9" x14ac:dyDescent="0.25">
      <c r="A451" s="159"/>
      <c r="B451" s="159"/>
      <c r="C451" s="159"/>
      <c r="D451" s="159"/>
      <c r="E451" s="159"/>
      <c r="F451" s="159"/>
      <c r="G451" s="159"/>
      <c r="H451" s="159"/>
      <c r="I451" s="159"/>
    </row>
    <row r="452" spans="1:9" x14ac:dyDescent="0.25">
      <c r="A452" s="159"/>
      <c r="B452" s="159"/>
      <c r="C452" s="159"/>
      <c r="D452" s="159"/>
      <c r="E452" s="159"/>
      <c r="F452" s="159"/>
      <c r="G452" s="159"/>
      <c r="H452" s="159"/>
      <c r="I452" s="159"/>
    </row>
    <row r="453" spans="1:9" x14ac:dyDescent="0.25">
      <c r="A453" s="159"/>
      <c r="B453" s="159"/>
      <c r="C453" s="159"/>
      <c r="D453" s="159"/>
      <c r="E453" s="159"/>
      <c r="F453" s="159"/>
      <c r="G453" s="159"/>
      <c r="H453" s="159"/>
      <c r="I453" s="159"/>
    </row>
    <row r="454" spans="1:9" x14ac:dyDescent="0.25">
      <c r="A454" s="159"/>
      <c r="B454" s="159"/>
      <c r="C454" s="159"/>
      <c r="D454" s="159"/>
      <c r="E454" s="159"/>
      <c r="F454" s="159"/>
      <c r="G454" s="159"/>
      <c r="H454" s="159"/>
      <c r="I454" s="159"/>
    </row>
    <row r="455" spans="1:9" x14ac:dyDescent="0.25">
      <c r="A455" s="159"/>
      <c r="B455" s="159"/>
      <c r="C455" s="159"/>
      <c r="D455" s="159"/>
      <c r="E455" s="159"/>
      <c r="F455" s="159"/>
      <c r="G455" s="159"/>
      <c r="H455" s="159"/>
      <c r="I455" s="159"/>
    </row>
    <row r="456" spans="1:9" x14ac:dyDescent="0.25">
      <c r="A456" s="159"/>
      <c r="B456" s="159"/>
      <c r="C456" s="159"/>
      <c r="D456" s="159"/>
      <c r="E456" s="159"/>
      <c r="F456" s="159"/>
      <c r="G456" s="159"/>
      <c r="H456" s="159"/>
      <c r="I456" s="159"/>
    </row>
    <row r="457" spans="1:9" x14ac:dyDescent="0.25">
      <c r="A457" s="159"/>
      <c r="B457" s="159"/>
      <c r="C457" s="159"/>
      <c r="D457" s="159"/>
      <c r="E457" s="159"/>
      <c r="F457" s="159"/>
      <c r="G457" s="159"/>
      <c r="H457" s="159"/>
      <c r="I457" s="159"/>
    </row>
    <row r="458" spans="1:9" x14ac:dyDescent="0.25">
      <c r="A458" s="159"/>
      <c r="B458" s="159"/>
      <c r="C458" s="159"/>
      <c r="D458" s="159"/>
      <c r="E458" s="159"/>
      <c r="F458" s="159"/>
      <c r="G458" s="159"/>
      <c r="H458" s="159"/>
      <c r="I458" s="159"/>
    </row>
    <row r="459" spans="1:9" x14ac:dyDescent="0.25">
      <c r="A459" s="159"/>
      <c r="B459" s="159"/>
      <c r="C459" s="159"/>
      <c r="D459" s="159"/>
      <c r="E459" s="159"/>
      <c r="F459" s="159"/>
      <c r="G459" s="159"/>
      <c r="H459" s="159"/>
      <c r="I459" s="159"/>
    </row>
    <row r="460" spans="1:9" x14ac:dyDescent="0.25">
      <c r="A460" s="159"/>
      <c r="B460" s="159"/>
      <c r="C460" s="159"/>
      <c r="D460" s="159"/>
      <c r="E460" s="159"/>
      <c r="F460" s="159"/>
      <c r="G460" s="159"/>
      <c r="H460" s="159"/>
      <c r="I460" s="159"/>
    </row>
    <row r="461" spans="1:9" x14ac:dyDescent="0.25">
      <c r="A461" s="159"/>
      <c r="B461" s="159"/>
      <c r="C461" s="159"/>
      <c r="D461" s="159"/>
      <c r="E461" s="159"/>
      <c r="F461" s="159"/>
      <c r="G461" s="159"/>
      <c r="H461" s="159"/>
      <c r="I461" s="159"/>
    </row>
    <row r="462" spans="1:9" x14ac:dyDescent="0.25">
      <c r="A462" s="159"/>
      <c r="B462" s="159"/>
      <c r="C462" s="159"/>
      <c r="D462" s="159"/>
      <c r="E462" s="159"/>
      <c r="F462" s="159"/>
      <c r="G462" s="159"/>
      <c r="H462" s="159"/>
      <c r="I462" s="159"/>
    </row>
    <row r="463" spans="1:9" x14ac:dyDescent="0.25">
      <c r="A463" s="159"/>
      <c r="B463" s="159"/>
      <c r="C463" s="159"/>
      <c r="D463" s="159"/>
      <c r="E463" s="159"/>
      <c r="F463" s="159"/>
      <c r="G463" s="159"/>
      <c r="H463" s="159"/>
      <c r="I463" s="159"/>
    </row>
    <row r="464" spans="1:9" x14ac:dyDescent="0.25">
      <c r="A464" s="159"/>
      <c r="B464" s="159"/>
      <c r="C464" s="159"/>
      <c r="D464" s="159"/>
      <c r="E464" s="159"/>
      <c r="F464" s="159"/>
      <c r="G464" s="159"/>
      <c r="H464" s="159"/>
      <c r="I464" s="159"/>
    </row>
    <row r="465" spans="1:9" x14ac:dyDescent="0.25">
      <c r="A465" s="159"/>
      <c r="B465" s="159"/>
      <c r="C465" s="159"/>
      <c r="D465" s="159"/>
      <c r="E465" s="159"/>
      <c r="F465" s="159"/>
      <c r="G465" s="159"/>
      <c r="H465" s="159"/>
      <c r="I465" s="159"/>
    </row>
    <row r="466" spans="1:9" x14ac:dyDescent="0.25">
      <c r="A466" s="159"/>
      <c r="B466" s="159"/>
      <c r="C466" s="159"/>
      <c r="D466" s="159"/>
      <c r="E466" s="159"/>
      <c r="F466" s="159"/>
      <c r="G466" s="159"/>
      <c r="H466" s="159"/>
      <c r="I466" s="159"/>
    </row>
    <row r="467" spans="1:9" x14ac:dyDescent="0.25">
      <c r="A467" s="159"/>
      <c r="B467" s="159"/>
      <c r="C467" s="159"/>
      <c r="D467" s="159"/>
      <c r="E467" s="159"/>
      <c r="F467" s="159"/>
      <c r="G467" s="159"/>
      <c r="H467" s="159"/>
      <c r="I467" s="159"/>
    </row>
    <row r="468" spans="1:9" x14ac:dyDescent="0.25">
      <c r="A468" s="159"/>
      <c r="B468" s="159"/>
      <c r="C468" s="159"/>
      <c r="D468" s="159"/>
      <c r="E468" s="159"/>
      <c r="F468" s="159"/>
      <c r="G468" s="159"/>
      <c r="H468" s="159"/>
      <c r="I468" s="159"/>
    </row>
    <row r="469" spans="1:9" x14ac:dyDescent="0.25">
      <c r="A469" s="159"/>
      <c r="B469" s="159"/>
      <c r="C469" s="159"/>
      <c r="D469" s="159"/>
      <c r="E469" s="159"/>
      <c r="F469" s="159"/>
      <c r="G469" s="159"/>
      <c r="H469" s="159"/>
      <c r="I469" s="159"/>
    </row>
    <row r="470" spans="1:9" x14ac:dyDescent="0.25">
      <c r="A470" s="159"/>
      <c r="B470" s="159"/>
      <c r="C470" s="159"/>
      <c r="D470" s="159"/>
      <c r="E470" s="159"/>
      <c r="F470" s="159"/>
      <c r="G470" s="159"/>
      <c r="H470" s="159"/>
      <c r="I470" s="159"/>
    </row>
    <row r="471" spans="1:9" x14ac:dyDescent="0.25">
      <c r="A471" s="159"/>
      <c r="B471" s="159"/>
      <c r="C471" s="159"/>
      <c r="D471" s="159"/>
      <c r="E471" s="159"/>
      <c r="F471" s="159"/>
      <c r="G471" s="159"/>
      <c r="H471" s="159"/>
      <c r="I471" s="159"/>
    </row>
    <row r="472" spans="1:9" x14ac:dyDescent="0.25">
      <c r="A472" s="159"/>
      <c r="B472" s="159"/>
      <c r="C472" s="159"/>
      <c r="D472" s="159"/>
      <c r="E472" s="159"/>
      <c r="F472" s="159"/>
      <c r="G472" s="159"/>
      <c r="H472" s="159"/>
      <c r="I472" s="159"/>
    </row>
    <row r="473" spans="1:9" x14ac:dyDescent="0.25">
      <c r="A473" s="159"/>
      <c r="B473" s="159"/>
      <c r="C473" s="159"/>
      <c r="D473" s="159"/>
      <c r="E473" s="159"/>
      <c r="F473" s="159"/>
      <c r="G473" s="159"/>
      <c r="H473" s="159"/>
      <c r="I473" s="159"/>
    </row>
    <row r="474" spans="1:9" x14ac:dyDescent="0.25">
      <c r="A474" s="159"/>
      <c r="B474" s="159"/>
      <c r="C474" s="159"/>
      <c r="D474" s="159"/>
      <c r="E474" s="159"/>
      <c r="F474" s="159"/>
      <c r="G474" s="159"/>
      <c r="H474" s="159"/>
      <c r="I474" s="159"/>
    </row>
    <row r="475" spans="1:9" x14ac:dyDescent="0.25">
      <c r="A475" s="159"/>
      <c r="B475" s="159"/>
      <c r="C475" s="159"/>
      <c r="D475" s="159"/>
      <c r="E475" s="159"/>
      <c r="F475" s="159"/>
      <c r="G475" s="159"/>
      <c r="H475" s="159"/>
      <c r="I475" s="159"/>
    </row>
    <row r="476" spans="1:9" x14ac:dyDescent="0.25">
      <c r="A476" s="159"/>
      <c r="B476" s="159"/>
      <c r="C476" s="159"/>
      <c r="D476" s="159"/>
      <c r="E476" s="159"/>
      <c r="F476" s="159"/>
      <c r="G476" s="159"/>
      <c r="H476" s="159"/>
      <c r="I476" s="159"/>
    </row>
    <row r="477" spans="1:9" x14ac:dyDescent="0.25">
      <c r="A477" s="159"/>
      <c r="B477" s="159"/>
      <c r="C477" s="159"/>
      <c r="D477" s="159"/>
      <c r="E477" s="159"/>
      <c r="F477" s="159"/>
      <c r="G477" s="159"/>
      <c r="H477" s="159"/>
      <c r="I477" s="159"/>
    </row>
    <row r="478" spans="1:9" x14ac:dyDescent="0.25">
      <c r="A478" s="159"/>
      <c r="B478" s="159"/>
      <c r="C478" s="159"/>
      <c r="D478" s="159"/>
      <c r="E478" s="159"/>
      <c r="F478" s="159"/>
      <c r="G478" s="159"/>
      <c r="H478" s="159"/>
      <c r="I478" s="159"/>
    </row>
    <row r="479" spans="1:9" x14ac:dyDescent="0.25">
      <c r="A479" s="159"/>
      <c r="B479" s="159"/>
      <c r="C479" s="159"/>
      <c r="D479" s="159"/>
      <c r="E479" s="159"/>
      <c r="F479" s="159"/>
      <c r="G479" s="159"/>
      <c r="H479" s="159"/>
      <c r="I479" s="159"/>
    </row>
    <row r="480" spans="1:9" x14ac:dyDescent="0.25">
      <c r="A480" s="159"/>
      <c r="B480" s="159"/>
      <c r="C480" s="159"/>
      <c r="D480" s="159"/>
      <c r="E480" s="159"/>
      <c r="F480" s="159"/>
      <c r="G480" s="159"/>
      <c r="H480" s="159"/>
      <c r="I480" s="159"/>
    </row>
    <row r="481" spans="1:9" x14ac:dyDescent="0.25">
      <c r="A481" s="159"/>
      <c r="B481" s="159"/>
      <c r="C481" s="159"/>
      <c r="D481" s="159"/>
      <c r="E481" s="159"/>
      <c r="F481" s="159"/>
      <c r="G481" s="159"/>
      <c r="H481" s="159"/>
      <c r="I481" s="159"/>
    </row>
    <row r="482" spans="1:9" x14ac:dyDescent="0.25">
      <c r="A482" s="159"/>
      <c r="B482" s="159"/>
      <c r="C482" s="159"/>
      <c r="D482" s="159"/>
      <c r="E482" s="159"/>
      <c r="F482" s="159"/>
      <c r="G482" s="159"/>
      <c r="H482" s="159"/>
      <c r="I482" s="159"/>
    </row>
    <row r="483" spans="1:9" x14ac:dyDescent="0.25">
      <c r="A483" s="159"/>
      <c r="B483" s="159"/>
      <c r="C483" s="159"/>
      <c r="D483" s="159"/>
      <c r="E483" s="159"/>
      <c r="F483" s="159"/>
      <c r="G483" s="159"/>
      <c r="H483" s="159"/>
      <c r="I483" s="159"/>
    </row>
    <row r="484" spans="1:9" x14ac:dyDescent="0.25">
      <c r="A484" s="159"/>
      <c r="B484" s="159"/>
      <c r="C484" s="159"/>
      <c r="D484" s="159"/>
      <c r="E484" s="159"/>
      <c r="F484" s="159"/>
      <c r="G484" s="159"/>
      <c r="H484" s="159"/>
      <c r="I484" s="159"/>
    </row>
    <row r="485" spans="1:9" x14ac:dyDescent="0.25">
      <c r="A485" s="159"/>
      <c r="B485" s="159"/>
      <c r="C485" s="159"/>
      <c r="D485" s="159"/>
      <c r="E485" s="159"/>
      <c r="F485" s="159"/>
      <c r="G485" s="159"/>
      <c r="H485" s="159"/>
      <c r="I485" s="159"/>
    </row>
    <row r="486" spans="1:9" x14ac:dyDescent="0.25">
      <c r="A486" s="159"/>
      <c r="B486" s="159"/>
      <c r="C486" s="159"/>
      <c r="D486" s="159"/>
      <c r="E486" s="159"/>
      <c r="F486" s="159"/>
      <c r="G486" s="159"/>
      <c r="H486" s="159"/>
      <c r="I486" s="159"/>
    </row>
    <row r="487" spans="1:9" x14ac:dyDescent="0.25">
      <c r="A487" s="159"/>
      <c r="B487" s="159"/>
      <c r="C487" s="159"/>
      <c r="D487" s="159"/>
      <c r="E487" s="159"/>
      <c r="F487" s="159"/>
      <c r="G487" s="159"/>
      <c r="H487" s="159"/>
      <c r="I487" s="159"/>
    </row>
    <row r="488" spans="1:9" x14ac:dyDescent="0.25">
      <c r="A488" s="159"/>
      <c r="B488" s="159"/>
      <c r="C488" s="159"/>
      <c r="D488" s="159"/>
      <c r="E488" s="159"/>
      <c r="F488" s="159"/>
      <c r="G488" s="159"/>
      <c r="H488" s="159"/>
      <c r="I488" s="159"/>
    </row>
    <row r="489" spans="1:9" x14ac:dyDescent="0.25">
      <c r="A489" s="159"/>
      <c r="B489" s="159"/>
      <c r="C489" s="159"/>
      <c r="D489" s="159"/>
      <c r="E489" s="159"/>
      <c r="F489" s="159"/>
      <c r="G489" s="159"/>
      <c r="H489" s="159"/>
      <c r="I489" s="159"/>
    </row>
    <row r="490" spans="1:9" x14ac:dyDescent="0.25">
      <c r="A490" s="159"/>
      <c r="B490" s="159"/>
      <c r="C490" s="159"/>
      <c r="D490" s="159"/>
      <c r="E490" s="159"/>
      <c r="F490" s="159"/>
      <c r="G490" s="159"/>
      <c r="H490" s="159"/>
      <c r="I490" s="159"/>
    </row>
    <row r="491" spans="1:9" x14ac:dyDescent="0.25">
      <c r="A491" s="159"/>
      <c r="B491" s="159"/>
      <c r="C491" s="159"/>
      <c r="D491" s="159"/>
      <c r="E491" s="159"/>
      <c r="F491" s="159"/>
      <c r="G491" s="159"/>
      <c r="H491" s="159"/>
      <c r="I491" s="159"/>
    </row>
    <row r="492" spans="1:9" x14ac:dyDescent="0.25">
      <c r="A492" s="159"/>
      <c r="B492" s="159"/>
      <c r="C492" s="159"/>
      <c r="D492" s="159"/>
      <c r="E492" s="159"/>
      <c r="F492" s="159"/>
      <c r="G492" s="159"/>
      <c r="H492" s="159"/>
      <c r="I492" s="159"/>
    </row>
    <row r="493" spans="1:9" x14ac:dyDescent="0.25">
      <c r="A493" s="159"/>
      <c r="B493" s="159"/>
      <c r="C493" s="159"/>
      <c r="D493" s="159"/>
      <c r="E493" s="159"/>
      <c r="F493" s="159"/>
      <c r="G493" s="159"/>
      <c r="H493" s="159"/>
      <c r="I493" s="159"/>
    </row>
    <row r="494" spans="1:9" x14ac:dyDescent="0.25">
      <c r="A494" s="159"/>
      <c r="B494" s="159"/>
      <c r="C494" s="159"/>
      <c r="D494" s="159"/>
      <c r="E494" s="159"/>
      <c r="F494" s="159"/>
      <c r="G494" s="159"/>
      <c r="H494" s="159"/>
      <c r="I494" s="159"/>
    </row>
    <row r="495" spans="1:9" x14ac:dyDescent="0.25">
      <c r="A495" s="159"/>
      <c r="B495" s="159"/>
      <c r="C495" s="159"/>
      <c r="D495" s="159"/>
      <c r="E495" s="159"/>
      <c r="F495" s="159"/>
      <c r="G495" s="159"/>
      <c r="H495" s="159"/>
      <c r="I495" s="159"/>
    </row>
    <row r="496" spans="1:9" x14ac:dyDescent="0.25">
      <c r="A496" s="159"/>
      <c r="B496" s="159"/>
      <c r="C496" s="159"/>
      <c r="D496" s="159"/>
      <c r="E496" s="159"/>
      <c r="F496" s="159"/>
      <c r="G496" s="159"/>
      <c r="H496" s="159"/>
      <c r="I496" s="159"/>
    </row>
    <row r="497" spans="1:9" x14ac:dyDescent="0.25">
      <c r="A497" s="159"/>
      <c r="B497" s="159"/>
      <c r="C497" s="159"/>
      <c r="D497" s="159"/>
      <c r="E497" s="159"/>
      <c r="F497" s="159"/>
      <c r="G497" s="159"/>
      <c r="H497" s="159"/>
      <c r="I497" s="159"/>
    </row>
    <row r="498" spans="1:9" x14ac:dyDescent="0.25">
      <c r="A498" s="159"/>
      <c r="B498" s="159"/>
      <c r="C498" s="159"/>
      <c r="D498" s="159"/>
      <c r="E498" s="159"/>
      <c r="F498" s="159"/>
      <c r="G498" s="159"/>
      <c r="H498" s="159"/>
      <c r="I498" s="159"/>
    </row>
    <row r="499" spans="1:9" x14ac:dyDescent="0.25">
      <c r="A499" s="159"/>
      <c r="B499" s="159"/>
      <c r="C499" s="159"/>
      <c r="D499" s="159"/>
      <c r="E499" s="159"/>
      <c r="F499" s="159"/>
      <c r="G499" s="159"/>
      <c r="H499" s="159"/>
      <c r="I499" s="159"/>
    </row>
    <row r="500" spans="1:9" x14ac:dyDescent="0.25">
      <c r="A500" s="159"/>
      <c r="B500" s="159"/>
      <c r="C500" s="159"/>
      <c r="D500" s="159"/>
      <c r="E500" s="159"/>
      <c r="F500" s="159"/>
      <c r="G500" s="159"/>
      <c r="H500" s="159"/>
      <c r="I500" s="159"/>
    </row>
    <row r="501" spans="1:9" x14ac:dyDescent="0.25">
      <c r="A501" s="159"/>
      <c r="B501" s="159"/>
      <c r="C501" s="159"/>
      <c r="D501" s="159"/>
      <c r="E501" s="159"/>
      <c r="F501" s="159"/>
      <c r="G501" s="159"/>
      <c r="H501" s="159"/>
      <c r="I501" s="159"/>
    </row>
    <row r="502" spans="1:9" x14ac:dyDescent="0.25">
      <c r="A502" s="159"/>
      <c r="B502" s="159"/>
      <c r="C502" s="159"/>
      <c r="D502" s="159"/>
      <c r="E502" s="159"/>
      <c r="F502" s="159"/>
      <c r="G502" s="159"/>
      <c r="H502" s="159"/>
      <c r="I502" s="159"/>
    </row>
    <row r="503" spans="1:9" x14ac:dyDescent="0.25">
      <c r="A503" s="159"/>
      <c r="B503" s="159"/>
      <c r="C503" s="159"/>
      <c r="D503" s="159"/>
      <c r="E503" s="159"/>
      <c r="F503" s="159"/>
      <c r="G503" s="159"/>
      <c r="H503" s="159"/>
      <c r="I503" s="159"/>
    </row>
    <row r="504" spans="1:9" x14ac:dyDescent="0.25">
      <c r="A504" s="159"/>
      <c r="B504" s="159"/>
      <c r="C504" s="159"/>
      <c r="D504" s="159"/>
      <c r="E504" s="159"/>
      <c r="F504" s="159"/>
      <c r="G504" s="159"/>
      <c r="H504" s="159"/>
      <c r="I504" s="159"/>
    </row>
    <row r="505" spans="1:9" x14ac:dyDescent="0.25">
      <c r="A505" s="159"/>
      <c r="B505" s="159"/>
      <c r="C505" s="159"/>
      <c r="D505" s="159"/>
      <c r="E505" s="159"/>
      <c r="F505" s="159"/>
      <c r="G505" s="159"/>
      <c r="H505" s="159"/>
      <c r="I505" s="159"/>
    </row>
    <row r="506" spans="1:9" x14ac:dyDescent="0.25">
      <c r="A506" s="159"/>
      <c r="B506" s="159"/>
      <c r="C506" s="159"/>
      <c r="D506" s="159"/>
      <c r="E506" s="159"/>
      <c r="F506" s="159"/>
      <c r="G506" s="159"/>
      <c r="H506" s="159"/>
      <c r="I506" s="159"/>
    </row>
    <row r="507" spans="1:9" x14ac:dyDescent="0.25">
      <c r="A507" s="159"/>
      <c r="B507" s="159"/>
      <c r="C507" s="159"/>
      <c r="D507" s="159"/>
      <c r="E507" s="159"/>
      <c r="F507" s="159"/>
      <c r="G507" s="159"/>
      <c r="H507" s="159"/>
      <c r="I507" s="159"/>
    </row>
    <row r="508" spans="1:9" x14ac:dyDescent="0.25">
      <c r="A508" s="159"/>
      <c r="B508" s="159"/>
      <c r="C508" s="159"/>
      <c r="D508" s="159"/>
      <c r="E508" s="159"/>
      <c r="F508" s="159"/>
      <c r="G508" s="159"/>
      <c r="H508" s="159"/>
      <c r="I508" s="159"/>
    </row>
    <row r="509" spans="1:9" x14ac:dyDescent="0.25">
      <c r="A509" s="159"/>
      <c r="B509" s="159"/>
      <c r="C509" s="159"/>
      <c r="D509" s="159"/>
      <c r="E509" s="159"/>
      <c r="F509" s="159"/>
      <c r="G509" s="159"/>
      <c r="H509" s="159"/>
      <c r="I509" s="159"/>
    </row>
    <row r="510" spans="1:9" x14ac:dyDescent="0.25">
      <c r="A510" s="159"/>
      <c r="B510" s="159"/>
      <c r="C510" s="159"/>
      <c r="D510" s="159"/>
      <c r="E510" s="159"/>
      <c r="F510" s="159"/>
      <c r="G510" s="159"/>
      <c r="H510" s="159"/>
      <c r="I510" s="159"/>
    </row>
    <row r="511" spans="1:9" x14ac:dyDescent="0.25">
      <c r="A511" s="159"/>
      <c r="B511" s="159"/>
      <c r="C511" s="159"/>
      <c r="D511" s="159"/>
      <c r="E511" s="159"/>
      <c r="F511" s="159"/>
      <c r="G511" s="159"/>
      <c r="H511" s="159"/>
      <c r="I511" s="159"/>
    </row>
    <row r="512" spans="1:9" x14ac:dyDescent="0.25">
      <c r="A512" s="159"/>
      <c r="B512" s="159"/>
      <c r="C512" s="159"/>
      <c r="D512" s="159"/>
      <c r="E512" s="159"/>
      <c r="F512" s="159"/>
      <c r="G512" s="159"/>
      <c r="H512" s="159"/>
      <c r="I512" s="159"/>
    </row>
    <row r="513" spans="1:9" x14ac:dyDescent="0.25">
      <c r="A513" s="159"/>
      <c r="B513" s="159"/>
      <c r="C513" s="159"/>
      <c r="D513" s="159"/>
      <c r="E513" s="159"/>
      <c r="F513" s="159"/>
      <c r="G513" s="159"/>
      <c r="H513" s="159"/>
      <c r="I513" s="159"/>
    </row>
    <row r="514" spans="1:9" x14ac:dyDescent="0.25">
      <c r="A514" s="159"/>
      <c r="B514" s="159"/>
      <c r="C514" s="159"/>
      <c r="D514" s="159"/>
      <c r="E514" s="159"/>
      <c r="F514" s="159"/>
      <c r="G514" s="159"/>
      <c r="H514" s="159"/>
      <c r="I514" s="159"/>
    </row>
    <row r="515" spans="1:9" x14ac:dyDescent="0.25">
      <c r="A515" s="159"/>
      <c r="B515" s="159"/>
      <c r="C515" s="159"/>
      <c r="D515" s="159"/>
      <c r="E515" s="159"/>
      <c r="F515" s="159"/>
      <c r="G515" s="159"/>
      <c r="H515" s="159"/>
      <c r="I515" s="159"/>
    </row>
    <row r="516" spans="1:9" x14ac:dyDescent="0.25">
      <c r="A516" s="159"/>
      <c r="B516" s="159"/>
      <c r="C516" s="159"/>
      <c r="D516" s="159"/>
      <c r="E516" s="159"/>
      <c r="F516" s="159"/>
      <c r="G516" s="159"/>
      <c r="H516" s="159"/>
      <c r="I516" s="159"/>
    </row>
    <row r="517" spans="1:9" x14ac:dyDescent="0.25">
      <c r="A517" s="159"/>
      <c r="B517" s="159"/>
      <c r="C517" s="159"/>
      <c r="D517" s="159"/>
      <c r="E517" s="159"/>
      <c r="F517" s="159"/>
      <c r="G517" s="159"/>
      <c r="H517" s="159"/>
      <c r="I517" s="159"/>
    </row>
    <row r="518" spans="1:9" x14ac:dyDescent="0.25">
      <c r="A518" s="159"/>
      <c r="B518" s="159"/>
      <c r="C518" s="159"/>
      <c r="D518" s="159"/>
      <c r="E518" s="159"/>
      <c r="F518" s="159"/>
      <c r="G518" s="159"/>
      <c r="H518" s="159"/>
      <c r="I518" s="159"/>
    </row>
    <row r="519" spans="1:9" x14ac:dyDescent="0.25">
      <c r="A519" s="159"/>
      <c r="B519" s="159"/>
      <c r="C519" s="159"/>
      <c r="D519" s="159"/>
      <c r="E519" s="159"/>
      <c r="F519" s="159"/>
      <c r="G519" s="159"/>
      <c r="H519" s="159"/>
      <c r="I519" s="159"/>
    </row>
    <row r="520" spans="1:9" x14ac:dyDescent="0.25">
      <c r="A520" s="159"/>
      <c r="B520" s="159"/>
      <c r="C520" s="159"/>
      <c r="D520" s="159"/>
      <c r="E520" s="159"/>
      <c r="F520" s="159"/>
      <c r="G520" s="159"/>
      <c r="H520" s="159"/>
      <c r="I520" s="159"/>
    </row>
    <row r="521" spans="1:9" x14ac:dyDescent="0.25">
      <c r="A521" s="159"/>
      <c r="B521" s="159"/>
      <c r="C521" s="159"/>
      <c r="D521" s="159"/>
      <c r="E521" s="159"/>
      <c r="F521" s="159"/>
      <c r="G521" s="159"/>
      <c r="H521" s="159"/>
      <c r="I521" s="159"/>
    </row>
    <row r="522" spans="1:9" x14ac:dyDescent="0.25">
      <c r="A522" s="159"/>
      <c r="B522" s="159"/>
      <c r="C522" s="159"/>
      <c r="D522" s="159"/>
      <c r="E522" s="159"/>
      <c r="F522" s="159"/>
      <c r="G522" s="159"/>
      <c r="H522" s="159"/>
      <c r="I522" s="159"/>
    </row>
    <row r="523" spans="1:9" x14ac:dyDescent="0.25">
      <c r="A523" s="159"/>
      <c r="B523" s="159"/>
      <c r="C523" s="159"/>
      <c r="D523" s="159"/>
      <c r="E523" s="159"/>
      <c r="F523" s="159"/>
      <c r="G523" s="159"/>
      <c r="H523" s="159"/>
      <c r="I523" s="159"/>
    </row>
    <row r="524" spans="1:9" x14ac:dyDescent="0.25">
      <c r="A524" s="159"/>
      <c r="B524" s="159"/>
      <c r="C524" s="159"/>
      <c r="D524" s="159"/>
      <c r="E524" s="159"/>
      <c r="F524" s="159"/>
      <c r="G524" s="159"/>
      <c r="H524" s="159"/>
      <c r="I524" s="159"/>
    </row>
    <row r="525" spans="1:9" x14ac:dyDescent="0.25">
      <c r="A525" s="159"/>
      <c r="B525" s="159"/>
      <c r="C525" s="159"/>
      <c r="D525" s="159"/>
      <c r="E525" s="159"/>
      <c r="F525" s="159"/>
      <c r="G525" s="159"/>
      <c r="H525" s="159"/>
      <c r="I525" s="159"/>
    </row>
    <row r="526" spans="1:9" x14ac:dyDescent="0.25">
      <c r="A526" s="159"/>
      <c r="B526" s="159"/>
      <c r="C526" s="159"/>
      <c r="D526" s="159"/>
      <c r="E526" s="159"/>
      <c r="F526" s="159"/>
      <c r="G526" s="159"/>
      <c r="H526" s="159"/>
      <c r="I526" s="159"/>
    </row>
    <row r="527" spans="1:9" x14ac:dyDescent="0.25">
      <c r="A527" s="159"/>
      <c r="B527" s="159"/>
      <c r="C527" s="159"/>
      <c r="D527" s="159"/>
      <c r="E527" s="159"/>
      <c r="F527" s="159"/>
      <c r="G527" s="159"/>
      <c r="H527" s="159"/>
      <c r="I527" s="159"/>
    </row>
    <row r="528" spans="1:9" x14ac:dyDescent="0.25">
      <c r="A528" s="159"/>
      <c r="B528" s="159"/>
      <c r="C528" s="159"/>
      <c r="D528" s="159"/>
      <c r="E528" s="159"/>
      <c r="F528" s="159"/>
      <c r="G528" s="159"/>
      <c r="H528" s="159"/>
      <c r="I528" s="159"/>
    </row>
    <row r="529" spans="1:9" x14ac:dyDescent="0.25">
      <c r="A529" s="159"/>
      <c r="B529" s="159"/>
      <c r="C529" s="159"/>
      <c r="D529" s="159"/>
      <c r="E529" s="159"/>
      <c r="F529" s="159"/>
      <c r="G529" s="159"/>
      <c r="H529" s="159"/>
      <c r="I529" s="159"/>
    </row>
    <row r="530" spans="1:9" x14ac:dyDescent="0.25">
      <c r="A530" s="159"/>
      <c r="B530" s="159"/>
      <c r="C530" s="159"/>
      <c r="D530" s="159"/>
      <c r="E530" s="159"/>
      <c r="F530" s="159"/>
      <c r="G530" s="159"/>
      <c r="H530" s="159"/>
      <c r="I530" s="159"/>
    </row>
    <row r="531" spans="1:9" x14ac:dyDescent="0.25">
      <c r="A531" s="159"/>
      <c r="B531" s="159"/>
      <c r="C531" s="159"/>
      <c r="D531" s="159"/>
      <c r="E531" s="159"/>
      <c r="F531" s="159"/>
      <c r="G531" s="159"/>
      <c r="H531" s="159"/>
      <c r="I531" s="159"/>
    </row>
    <row r="532" spans="1:9" x14ac:dyDescent="0.25">
      <c r="A532" s="159"/>
      <c r="B532" s="159"/>
      <c r="C532" s="159"/>
      <c r="D532" s="159"/>
      <c r="E532" s="159"/>
      <c r="F532" s="159"/>
      <c r="G532" s="159"/>
      <c r="H532" s="159"/>
      <c r="I532" s="159"/>
    </row>
    <row r="533" spans="1:9" x14ac:dyDescent="0.25">
      <c r="A533" s="159"/>
      <c r="B533" s="159"/>
      <c r="C533" s="159"/>
      <c r="D533" s="159"/>
      <c r="E533" s="159"/>
      <c r="F533" s="159"/>
      <c r="G533" s="159"/>
      <c r="H533" s="159"/>
      <c r="I533" s="159"/>
    </row>
    <row r="534" spans="1:9" x14ac:dyDescent="0.25">
      <c r="A534" s="159"/>
      <c r="B534" s="159"/>
      <c r="C534" s="159"/>
      <c r="D534" s="159"/>
      <c r="E534" s="159"/>
      <c r="F534" s="159"/>
      <c r="G534" s="159"/>
      <c r="H534" s="159"/>
      <c r="I534" s="159"/>
    </row>
    <row r="535" spans="1:9" x14ac:dyDescent="0.25">
      <c r="A535" s="159"/>
      <c r="B535" s="159"/>
      <c r="C535" s="159"/>
      <c r="D535" s="159"/>
      <c r="E535" s="159"/>
      <c r="F535" s="159"/>
      <c r="G535" s="159"/>
      <c r="H535" s="159"/>
      <c r="I535" s="159"/>
    </row>
    <row r="536" spans="1:9" x14ac:dyDescent="0.25">
      <c r="A536" s="159"/>
      <c r="B536" s="159"/>
      <c r="C536" s="159"/>
      <c r="D536" s="159"/>
      <c r="E536" s="159"/>
      <c r="F536" s="159"/>
      <c r="G536" s="159"/>
      <c r="H536" s="159"/>
      <c r="I536" s="159"/>
    </row>
    <row r="537" spans="1:9" x14ac:dyDescent="0.25">
      <c r="A537" s="159"/>
      <c r="B537" s="159"/>
      <c r="C537" s="159"/>
      <c r="D537" s="159"/>
      <c r="E537" s="159"/>
      <c r="F537" s="159"/>
      <c r="G537" s="159"/>
      <c r="H537" s="159"/>
      <c r="I537" s="159"/>
    </row>
    <row r="538" spans="1:9" x14ac:dyDescent="0.25">
      <c r="A538" s="159"/>
      <c r="B538" s="159"/>
      <c r="C538" s="159"/>
      <c r="D538" s="159"/>
      <c r="E538" s="159"/>
      <c r="F538" s="159"/>
      <c r="G538" s="159"/>
      <c r="H538" s="159"/>
      <c r="I538" s="159"/>
    </row>
    <row r="539" spans="1:9" x14ac:dyDescent="0.25">
      <c r="A539" s="159"/>
      <c r="B539" s="159"/>
      <c r="C539" s="159"/>
      <c r="D539" s="159"/>
      <c r="E539" s="159"/>
      <c r="F539" s="159"/>
      <c r="G539" s="159"/>
      <c r="H539" s="159"/>
      <c r="I539" s="159"/>
    </row>
    <row r="540" spans="1:9" x14ac:dyDescent="0.25">
      <c r="A540" s="159"/>
      <c r="B540" s="159"/>
      <c r="C540" s="159"/>
      <c r="D540" s="159"/>
      <c r="E540" s="159"/>
      <c r="F540" s="159"/>
      <c r="G540" s="159"/>
      <c r="H540" s="159"/>
      <c r="I540" s="159"/>
    </row>
    <row r="541" spans="1:9" x14ac:dyDescent="0.25">
      <c r="A541" s="159"/>
      <c r="B541" s="159"/>
      <c r="C541" s="159"/>
      <c r="D541" s="159"/>
      <c r="E541" s="159"/>
      <c r="F541" s="159"/>
      <c r="G541" s="159"/>
      <c r="H541" s="159"/>
      <c r="I541" s="159"/>
    </row>
    <row r="542" spans="1:9" x14ac:dyDescent="0.25">
      <c r="A542" s="159"/>
      <c r="B542" s="159"/>
      <c r="C542" s="159"/>
      <c r="D542" s="159"/>
      <c r="E542" s="159"/>
      <c r="F542" s="159"/>
      <c r="G542" s="159"/>
      <c r="H542" s="159"/>
      <c r="I542" s="159"/>
    </row>
    <row r="543" spans="1:9" x14ac:dyDescent="0.25">
      <c r="A543" s="159"/>
      <c r="B543" s="159"/>
      <c r="C543" s="159"/>
      <c r="D543" s="159"/>
      <c r="E543" s="159"/>
      <c r="F543" s="159"/>
      <c r="G543" s="159"/>
      <c r="H543" s="159"/>
      <c r="I543" s="159"/>
    </row>
    <row r="544" spans="1:9" x14ac:dyDescent="0.25">
      <c r="A544" s="159"/>
      <c r="B544" s="159"/>
      <c r="C544" s="159"/>
      <c r="D544" s="159"/>
      <c r="E544" s="159"/>
      <c r="F544" s="159"/>
      <c r="G544" s="159"/>
      <c r="H544" s="159"/>
      <c r="I544" s="159"/>
    </row>
    <row r="545" spans="1:9" x14ac:dyDescent="0.25">
      <c r="A545" s="159"/>
      <c r="B545" s="159"/>
      <c r="C545" s="159"/>
      <c r="D545" s="159"/>
      <c r="E545" s="159"/>
      <c r="F545" s="159"/>
      <c r="G545" s="159"/>
      <c r="H545" s="159"/>
      <c r="I545" s="159"/>
    </row>
    <row r="546" spans="1:9" x14ac:dyDescent="0.25">
      <c r="A546" s="159"/>
      <c r="B546" s="159"/>
      <c r="C546" s="159"/>
      <c r="D546" s="159"/>
      <c r="E546" s="159"/>
      <c r="F546" s="159"/>
      <c r="G546" s="159"/>
      <c r="H546" s="159"/>
      <c r="I546" s="159"/>
    </row>
    <row r="547" spans="1:9" x14ac:dyDescent="0.25">
      <c r="A547" s="159"/>
      <c r="B547" s="159"/>
      <c r="C547" s="159"/>
      <c r="D547" s="159"/>
      <c r="E547" s="159"/>
      <c r="F547" s="159"/>
      <c r="G547" s="159"/>
      <c r="H547" s="159"/>
      <c r="I547" s="159"/>
    </row>
    <row r="548" spans="1:9" x14ac:dyDescent="0.25">
      <c r="A548" s="159"/>
      <c r="B548" s="159"/>
      <c r="C548" s="159"/>
      <c r="D548" s="159"/>
      <c r="E548" s="159"/>
      <c r="F548" s="159"/>
      <c r="G548" s="159"/>
      <c r="H548" s="159"/>
      <c r="I548" s="159"/>
    </row>
    <row r="549" spans="1:9" x14ac:dyDescent="0.25">
      <c r="A549" s="159"/>
      <c r="B549" s="159"/>
      <c r="C549" s="159"/>
      <c r="D549" s="159"/>
      <c r="E549" s="159"/>
      <c r="F549" s="159"/>
      <c r="G549" s="159"/>
      <c r="H549" s="159"/>
      <c r="I549" s="159"/>
    </row>
    <row r="550" spans="1:9" x14ac:dyDescent="0.25">
      <c r="A550" s="159"/>
      <c r="B550" s="159"/>
      <c r="C550" s="159"/>
      <c r="D550" s="159"/>
      <c r="E550" s="159"/>
      <c r="F550" s="159"/>
      <c r="G550" s="159"/>
      <c r="H550" s="159"/>
      <c r="I550" s="159"/>
    </row>
    <row r="551" spans="1:9" x14ac:dyDescent="0.25">
      <c r="A551" s="159"/>
      <c r="B551" s="159"/>
      <c r="C551" s="159"/>
      <c r="D551" s="159"/>
      <c r="E551" s="159"/>
      <c r="F551" s="159"/>
      <c r="G551" s="159"/>
      <c r="H551" s="159"/>
      <c r="I551" s="159"/>
    </row>
    <row r="552" spans="1:9" x14ac:dyDescent="0.25">
      <c r="A552" s="159"/>
      <c r="B552" s="159"/>
      <c r="C552" s="159"/>
      <c r="D552" s="159"/>
      <c r="E552" s="159"/>
      <c r="F552" s="159"/>
      <c r="G552" s="159"/>
      <c r="H552" s="159"/>
      <c r="I552" s="159"/>
    </row>
    <row r="553" spans="1:9" x14ac:dyDescent="0.25">
      <c r="A553" s="159"/>
      <c r="B553" s="159"/>
      <c r="C553" s="159"/>
      <c r="D553" s="159"/>
      <c r="E553" s="159"/>
      <c r="F553" s="159"/>
      <c r="G553" s="159"/>
      <c r="H553" s="159"/>
      <c r="I553" s="159"/>
    </row>
    <row r="554" spans="1:9" x14ac:dyDescent="0.25">
      <c r="A554" s="159"/>
      <c r="B554" s="159"/>
      <c r="C554" s="159"/>
      <c r="D554" s="159"/>
      <c r="E554" s="159"/>
      <c r="F554" s="159"/>
      <c r="G554" s="159"/>
      <c r="H554" s="159"/>
      <c r="I554" s="159"/>
    </row>
    <row r="555" spans="1:9" x14ac:dyDescent="0.25">
      <c r="A555" s="159"/>
      <c r="B555" s="159"/>
      <c r="C555" s="159"/>
      <c r="D555" s="159"/>
      <c r="E555" s="159"/>
      <c r="F555" s="159"/>
      <c r="G555" s="159"/>
      <c r="H555" s="159"/>
      <c r="I555" s="159"/>
    </row>
    <row r="556" spans="1:9" x14ac:dyDescent="0.25">
      <c r="A556" s="159"/>
      <c r="B556" s="159"/>
      <c r="C556" s="159"/>
      <c r="D556" s="159"/>
      <c r="E556" s="159"/>
      <c r="F556" s="159"/>
      <c r="G556" s="159"/>
      <c r="H556" s="159"/>
      <c r="I556" s="159"/>
    </row>
    <row r="557" spans="1:9" x14ac:dyDescent="0.25">
      <c r="A557" s="159"/>
      <c r="B557" s="159"/>
      <c r="C557" s="159"/>
      <c r="D557" s="159"/>
      <c r="E557" s="159"/>
      <c r="F557" s="159"/>
      <c r="G557" s="159"/>
      <c r="H557" s="159"/>
      <c r="I557" s="159"/>
    </row>
    <row r="558" spans="1:9" x14ac:dyDescent="0.25">
      <c r="A558" s="159"/>
      <c r="B558" s="159"/>
      <c r="C558" s="159"/>
      <c r="D558" s="159"/>
      <c r="E558" s="159"/>
      <c r="F558" s="159"/>
      <c r="G558" s="159"/>
      <c r="H558" s="159"/>
      <c r="I558" s="159"/>
    </row>
    <row r="559" spans="1:9" x14ac:dyDescent="0.25">
      <c r="A559" s="159"/>
      <c r="B559" s="159"/>
      <c r="C559" s="159"/>
      <c r="D559" s="159"/>
      <c r="E559" s="159"/>
      <c r="F559" s="159"/>
      <c r="G559" s="159"/>
      <c r="H559" s="159"/>
      <c r="I559" s="159"/>
    </row>
    <row r="560" spans="1:9" x14ac:dyDescent="0.25">
      <c r="A560" s="159"/>
      <c r="B560" s="159"/>
      <c r="C560" s="159"/>
      <c r="D560" s="159"/>
      <c r="E560" s="159"/>
      <c r="F560" s="159"/>
      <c r="G560" s="159"/>
      <c r="H560" s="159"/>
      <c r="I560" s="159"/>
    </row>
    <row r="561" spans="1:9" x14ac:dyDescent="0.25">
      <c r="A561" s="159"/>
      <c r="B561" s="159"/>
      <c r="C561" s="159"/>
      <c r="D561" s="159"/>
      <c r="E561" s="159"/>
      <c r="F561" s="159"/>
      <c r="G561" s="159"/>
      <c r="H561" s="159"/>
      <c r="I561" s="159"/>
    </row>
    <row r="562" spans="1:9" x14ac:dyDescent="0.25">
      <c r="A562" s="159"/>
      <c r="B562" s="159"/>
      <c r="C562" s="159"/>
      <c r="D562" s="159"/>
      <c r="E562" s="159"/>
      <c r="F562" s="159"/>
      <c r="G562" s="159"/>
      <c r="H562" s="159"/>
      <c r="I562" s="159"/>
    </row>
    <row r="563" spans="1:9" x14ac:dyDescent="0.25">
      <c r="A563" s="159"/>
      <c r="B563" s="159"/>
      <c r="C563" s="159"/>
      <c r="D563" s="159"/>
      <c r="E563" s="159"/>
      <c r="F563" s="159"/>
      <c r="G563" s="159"/>
      <c r="H563" s="159"/>
      <c r="I563" s="159"/>
    </row>
    <row r="564" spans="1:9" x14ac:dyDescent="0.25">
      <c r="A564" s="159"/>
      <c r="B564" s="159"/>
      <c r="C564" s="159"/>
      <c r="D564" s="159"/>
      <c r="E564" s="159"/>
      <c r="F564" s="159"/>
      <c r="G564" s="159"/>
      <c r="H564" s="159"/>
      <c r="I564" s="159"/>
    </row>
    <row r="565" spans="1:9" x14ac:dyDescent="0.25">
      <c r="A565" s="159"/>
      <c r="B565" s="159"/>
      <c r="C565" s="159"/>
      <c r="D565" s="159"/>
      <c r="E565" s="159"/>
      <c r="F565" s="159"/>
      <c r="G565" s="159"/>
      <c r="H565" s="159"/>
      <c r="I565" s="159"/>
    </row>
    <row r="566" spans="1:9" x14ac:dyDescent="0.25">
      <c r="A566" s="159"/>
      <c r="B566" s="159"/>
      <c r="C566" s="159"/>
      <c r="D566" s="159"/>
      <c r="E566" s="159"/>
      <c r="F566" s="159"/>
      <c r="G566" s="159"/>
      <c r="H566" s="159"/>
      <c r="I566" s="159"/>
    </row>
    <row r="567" spans="1:9" x14ac:dyDescent="0.25">
      <c r="A567" s="159"/>
      <c r="B567" s="159"/>
      <c r="C567" s="159"/>
      <c r="D567" s="159"/>
      <c r="E567" s="159"/>
      <c r="F567" s="159"/>
      <c r="G567" s="159"/>
      <c r="H567" s="159"/>
      <c r="I567" s="159"/>
    </row>
    <row r="568" spans="1:9" x14ac:dyDescent="0.25">
      <c r="A568" s="159"/>
      <c r="B568" s="159"/>
      <c r="C568" s="159"/>
      <c r="D568" s="159"/>
      <c r="E568" s="159"/>
      <c r="F568" s="159"/>
      <c r="G568" s="159"/>
      <c r="H568" s="159"/>
      <c r="I568" s="159"/>
    </row>
    <row r="569" spans="1:9" x14ac:dyDescent="0.25">
      <c r="A569" s="159"/>
      <c r="B569" s="159"/>
      <c r="C569" s="159"/>
      <c r="D569" s="159"/>
      <c r="E569" s="159"/>
      <c r="F569" s="159"/>
      <c r="G569" s="159"/>
      <c r="H569" s="159"/>
      <c r="I569" s="159"/>
    </row>
    <row r="570" spans="1:9" x14ac:dyDescent="0.25">
      <c r="A570" s="159"/>
      <c r="B570" s="159"/>
      <c r="C570" s="159"/>
      <c r="D570" s="159"/>
      <c r="E570" s="159"/>
      <c r="F570" s="159"/>
      <c r="G570" s="159"/>
      <c r="H570" s="159"/>
      <c r="I570" s="159"/>
    </row>
    <row r="571" spans="1:9" x14ac:dyDescent="0.25">
      <c r="A571" s="159"/>
      <c r="B571" s="159"/>
      <c r="C571" s="159"/>
      <c r="D571" s="159"/>
      <c r="E571" s="159"/>
      <c r="F571" s="159"/>
      <c r="G571" s="159"/>
      <c r="H571" s="159"/>
      <c r="I571" s="159"/>
    </row>
    <row r="572" spans="1:9" x14ac:dyDescent="0.25">
      <c r="A572" s="159"/>
      <c r="B572" s="159"/>
      <c r="C572" s="159"/>
      <c r="D572" s="159"/>
      <c r="E572" s="159"/>
      <c r="F572" s="159"/>
      <c r="G572" s="159"/>
      <c r="H572" s="159"/>
      <c r="I572" s="159"/>
    </row>
    <row r="573" spans="1:9" x14ac:dyDescent="0.25">
      <c r="A573" s="159"/>
      <c r="B573" s="159"/>
      <c r="C573" s="159"/>
      <c r="D573" s="159"/>
      <c r="E573" s="159"/>
      <c r="F573" s="159"/>
      <c r="G573" s="159"/>
      <c r="H573" s="159"/>
      <c r="I573" s="159"/>
    </row>
    <row r="574" spans="1:9" x14ac:dyDescent="0.25">
      <c r="A574" s="159"/>
      <c r="B574" s="159"/>
      <c r="C574" s="159"/>
      <c r="D574" s="159"/>
      <c r="E574" s="159"/>
      <c r="F574" s="159"/>
      <c r="G574" s="159"/>
      <c r="H574" s="159"/>
      <c r="I574" s="159"/>
    </row>
    <row r="575" spans="1:9" x14ac:dyDescent="0.25">
      <c r="A575" s="159"/>
      <c r="B575" s="159"/>
      <c r="C575" s="159"/>
      <c r="D575" s="159"/>
      <c r="E575" s="159"/>
      <c r="F575" s="159"/>
      <c r="G575" s="159"/>
      <c r="H575" s="159"/>
      <c r="I575" s="159"/>
    </row>
    <row r="576" spans="1:9" x14ac:dyDescent="0.25">
      <c r="A576" s="159"/>
      <c r="B576" s="159"/>
      <c r="C576" s="159"/>
      <c r="D576" s="159"/>
      <c r="E576" s="159"/>
      <c r="F576" s="159"/>
      <c r="G576" s="159"/>
      <c r="H576" s="159"/>
      <c r="I576" s="159"/>
    </row>
    <row r="577" spans="1:9" x14ac:dyDescent="0.25">
      <c r="A577" s="159"/>
      <c r="B577" s="159"/>
      <c r="C577" s="159"/>
      <c r="D577" s="159"/>
      <c r="E577" s="159"/>
      <c r="F577" s="159"/>
      <c r="G577" s="159"/>
      <c r="H577" s="159"/>
      <c r="I577" s="159"/>
    </row>
    <row r="578" spans="1:9" x14ac:dyDescent="0.25">
      <c r="A578" s="159"/>
      <c r="B578" s="159"/>
      <c r="C578" s="159"/>
      <c r="D578" s="159"/>
      <c r="E578" s="159"/>
      <c r="F578" s="159"/>
      <c r="G578" s="159"/>
      <c r="H578" s="159"/>
      <c r="I578" s="159"/>
    </row>
    <row r="579" spans="1:9" x14ac:dyDescent="0.25">
      <c r="A579" s="159"/>
      <c r="B579" s="159"/>
      <c r="C579" s="159"/>
      <c r="D579" s="159"/>
      <c r="E579" s="159"/>
      <c r="F579" s="159"/>
      <c r="G579" s="159"/>
      <c r="H579" s="159"/>
      <c r="I579" s="159"/>
    </row>
    <row r="580" spans="1:9" x14ac:dyDescent="0.25">
      <c r="A580" s="159"/>
      <c r="B580" s="159"/>
      <c r="C580" s="159"/>
      <c r="D580" s="159"/>
      <c r="E580" s="159"/>
      <c r="F580" s="159"/>
      <c r="G580" s="159"/>
      <c r="H580" s="159"/>
      <c r="I580" s="159"/>
    </row>
    <row r="581" spans="1:9" x14ac:dyDescent="0.25">
      <c r="A581" s="159"/>
      <c r="B581" s="159"/>
      <c r="C581" s="159"/>
      <c r="D581" s="159"/>
      <c r="E581" s="159"/>
      <c r="F581" s="159"/>
      <c r="G581" s="159"/>
      <c r="H581" s="159"/>
      <c r="I581" s="159"/>
    </row>
    <row r="582" spans="1:9" x14ac:dyDescent="0.25">
      <c r="A582" s="159"/>
      <c r="B582" s="159"/>
      <c r="C582" s="159"/>
      <c r="D582" s="159"/>
      <c r="E582" s="159"/>
      <c r="F582" s="159"/>
      <c r="G582" s="159"/>
      <c r="H582" s="159"/>
      <c r="I582" s="159"/>
    </row>
    <row r="583" spans="1:9" x14ac:dyDescent="0.25">
      <c r="A583" s="159"/>
      <c r="B583" s="159"/>
      <c r="C583" s="159"/>
      <c r="D583" s="159"/>
      <c r="E583" s="159"/>
      <c r="F583" s="159"/>
      <c r="G583" s="159"/>
      <c r="H583" s="159"/>
      <c r="I583" s="159"/>
    </row>
    <row r="584" spans="1:9" x14ac:dyDescent="0.25">
      <c r="A584" s="159"/>
      <c r="B584" s="159"/>
      <c r="C584" s="159"/>
      <c r="D584" s="159"/>
      <c r="E584" s="159"/>
      <c r="F584" s="159"/>
      <c r="G584" s="159"/>
      <c r="H584" s="159"/>
      <c r="I584" s="159"/>
    </row>
    <row r="585" spans="1:9" x14ac:dyDescent="0.25">
      <c r="A585" s="159"/>
      <c r="B585" s="159"/>
      <c r="C585" s="159"/>
      <c r="D585" s="159"/>
      <c r="E585" s="159"/>
      <c r="F585" s="159"/>
      <c r="G585" s="159"/>
      <c r="H585" s="159"/>
      <c r="I585" s="159"/>
    </row>
    <row r="586" spans="1:9" x14ac:dyDescent="0.25">
      <c r="A586" s="159"/>
      <c r="B586" s="159"/>
      <c r="C586" s="159"/>
      <c r="D586" s="159"/>
      <c r="E586" s="159"/>
      <c r="F586" s="159"/>
      <c r="G586" s="159"/>
      <c r="H586" s="159"/>
      <c r="I586" s="159"/>
    </row>
    <row r="587" spans="1:9" x14ac:dyDescent="0.25">
      <c r="A587" s="159"/>
      <c r="B587" s="159"/>
      <c r="C587" s="159"/>
      <c r="D587" s="159"/>
      <c r="E587" s="159"/>
      <c r="F587" s="159"/>
      <c r="G587" s="159"/>
      <c r="H587" s="159"/>
      <c r="I587" s="159"/>
    </row>
    <row r="588" spans="1:9" x14ac:dyDescent="0.25">
      <c r="A588" s="159"/>
      <c r="B588" s="159"/>
      <c r="C588" s="159"/>
      <c r="D588" s="159"/>
      <c r="E588" s="159"/>
      <c r="F588" s="159"/>
      <c r="G588" s="159"/>
      <c r="H588" s="159"/>
      <c r="I588" s="159"/>
    </row>
    <row r="589" spans="1:9" x14ac:dyDescent="0.25">
      <c r="A589" s="159"/>
      <c r="B589" s="159"/>
      <c r="C589" s="159"/>
      <c r="D589" s="159"/>
      <c r="E589" s="159"/>
      <c r="F589" s="159"/>
      <c r="G589" s="159"/>
      <c r="H589" s="159"/>
      <c r="I589" s="159"/>
    </row>
    <row r="590" spans="1:9" x14ac:dyDescent="0.25">
      <c r="A590" s="159"/>
      <c r="B590" s="159"/>
      <c r="C590" s="159"/>
      <c r="D590" s="159"/>
      <c r="E590" s="159"/>
      <c r="F590" s="159"/>
      <c r="G590" s="159"/>
      <c r="H590" s="159"/>
      <c r="I590" s="159"/>
    </row>
    <row r="591" spans="1:9" x14ac:dyDescent="0.25">
      <c r="A591" s="159"/>
      <c r="B591" s="159"/>
      <c r="C591" s="159"/>
      <c r="D591" s="159"/>
      <c r="E591" s="159"/>
      <c r="F591" s="159"/>
      <c r="G591" s="159"/>
      <c r="H591" s="159"/>
      <c r="I591" s="159"/>
    </row>
    <row r="592" spans="1:9" x14ac:dyDescent="0.25">
      <c r="A592" s="159"/>
      <c r="B592" s="159"/>
      <c r="C592" s="159"/>
      <c r="D592" s="159"/>
      <c r="E592" s="159"/>
      <c r="F592" s="159"/>
      <c r="G592" s="159"/>
      <c r="H592" s="159"/>
      <c r="I592" s="159"/>
    </row>
    <row r="593" spans="1:9" x14ac:dyDescent="0.25">
      <c r="A593" s="159"/>
      <c r="B593" s="159"/>
      <c r="C593" s="159"/>
      <c r="D593" s="159"/>
      <c r="E593" s="159"/>
      <c r="F593" s="159"/>
      <c r="G593" s="159"/>
      <c r="H593" s="159"/>
      <c r="I593" s="159"/>
    </row>
    <row r="594" spans="1:9" x14ac:dyDescent="0.25">
      <c r="A594" s="159"/>
      <c r="B594" s="159"/>
      <c r="C594" s="159"/>
      <c r="D594" s="159"/>
      <c r="E594" s="159"/>
      <c r="F594" s="159"/>
      <c r="G594" s="159"/>
      <c r="H594" s="159"/>
      <c r="I594" s="159"/>
    </row>
    <row r="595" spans="1:9" x14ac:dyDescent="0.25">
      <c r="A595" s="159"/>
      <c r="B595" s="159"/>
      <c r="C595" s="159"/>
      <c r="D595" s="159"/>
      <c r="E595" s="159"/>
      <c r="F595" s="159"/>
      <c r="G595" s="159"/>
      <c r="H595" s="159"/>
      <c r="I595" s="159"/>
    </row>
    <row r="596" spans="1:9" x14ac:dyDescent="0.25">
      <c r="A596" s="159"/>
      <c r="B596" s="159"/>
      <c r="C596" s="159"/>
      <c r="D596" s="159"/>
      <c r="E596" s="159"/>
      <c r="F596" s="159"/>
      <c r="G596" s="159"/>
      <c r="H596" s="159"/>
      <c r="I596" s="159"/>
    </row>
    <row r="597" spans="1:9" x14ac:dyDescent="0.25">
      <c r="A597" s="159"/>
      <c r="B597" s="159"/>
      <c r="C597" s="159"/>
      <c r="D597" s="159"/>
      <c r="E597" s="159"/>
      <c r="F597" s="159"/>
      <c r="G597" s="159"/>
      <c r="H597" s="159"/>
      <c r="I597" s="159"/>
    </row>
    <row r="598" spans="1:9" x14ac:dyDescent="0.25">
      <c r="A598" s="159"/>
      <c r="B598" s="159"/>
      <c r="C598" s="159"/>
      <c r="D598" s="159"/>
      <c r="E598" s="159"/>
      <c r="F598" s="159"/>
      <c r="G598" s="159"/>
      <c r="H598" s="159"/>
      <c r="I598" s="159"/>
    </row>
    <row r="599" spans="1:9" x14ac:dyDescent="0.25">
      <c r="A599" s="159"/>
      <c r="B599" s="159"/>
      <c r="C599" s="159"/>
      <c r="D599" s="159"/>
      <c r="E599" s="159"/>
      <c r="F599" s="159"/>
      <c r="G599" s="159"/>
      <c r="H599" s="159"/>
      <c r="I599" s="159"/>
    </row>
    <row r="600" spans="1:9" x14ac:dyDescent="0.25">
      <c r="A600" s="159"/>
      <c r="B600" s="159"/>
      <c r="C600" s="159"/>
      <c r="D600" s="159"/>
      <c r="E600" s="159"/>
      <c r="F600" s="159"/>
      <c r="G600" s="159"/>
      <c r="H600" s="159"/>
      <c r="I600" s="159"/>
    </row>
    <row r="601" spans="1:9" x14ac:dyDescent="0.25">
      <c r="A601" s="159"/>
      <c r="B601" s="159"/>
      <c r="C601" s="159"/>
      <c r="D601" s="159"/>
      <c r="E601" s="159"/>
      <c r="F601" s="159"/>
      <c r="G601" s="159"/>
      <c r="H601" s="159"/>
      <c r="I601" s="159"/>
    </row>
    <row r="602" spans="1:9" x14ac:dyDescent="0.25">
      <c r="A602" s="159"/>
      <c r="B602" s="159"/>
      <c r="C602" s="159"/>
      <c r="D602" s="159"/>
      <c r="E602" s="159"/>
      <c r="F602" s="159"/>
      <c r="G602" s="159"/>
      <c r="H602" s="159"/>
      <c r="I602" s="159"/>
    </row>
    <row r="603" spans="1:9" x14ac:dyDescent="0.25">
      <c r="A603" s="159"/>
      <c r="B603" s="159"/>
      <c r="C603" s="159"/>
      <c r="D603" s="159"/>
      <c r="E603" s="159"/>
      <c r="F603" s="159"/>
      <c r="G603" s="159"/>
      <c r="H603" s="159"/>
      <c r="I603" s="159"/>
    </row>
    <row r="604" spans="1:9" x14ac:dyDescent="0.25">
      <c r="A604" s="159"/>
      <c r="B604" s="159"/>
      <c r="C604" s="159"/>
      <c r="D604" s="159"/>
      <c r="E604" s="159"/>
      <c r="F604" s="159"/>
      <c r="G604" s="159"/>
      <c r="H604" s="159"/>
      <c r="I604" s="159"/>
    </row>
    <row r="605" spans="1:9" x14ac:dyDescent="0.25">
      <c r="A605" s="159"/>
      <c r="B605" s="159"/>
      <c r="C605" s="159"/>
      <c r="D605" s="159"/>
      <c r="E605" s="159"/>
      <c r="F605" s="159"/>
      <c r="G605" s="159"/>
      <c r="H605" s="159"/>
      <c r="I605" s="159"/>
    </row>
    <row r="606" spans="1:9" x14ac:dyDescent="0.25">
      <c r="A606" s="159"/>
      <c r="B606" s="159"/>
      <c r="C606" s="159"/>
      <c r="D606" s="159"/>
      <c r="E606" s="159"/>
      <c r="F606" s="159"/>
      <c r="G606" s="159"/>
      <c r="H606" s="159"/>
      <c r="I606" s="159"/>
    </row>
    <row r="607" spans="1:9" x14ac:dyDescent="0.25">
      <c r="A607" s="159"/>
      <c r="B607" s="159"/>
      <c r="C607" s="159"/>
      <c r="D607" s="159"/>
      <c r="E607" s="159"/>
      <c r="F607" s="159"/>
      <c r="G607" s="159"/>
      <c r="H607" s="159"/>
      <c r="I607" s="159"/>
    </row>
    <row r="608" spans="1:9" x14ac:dyDescent="0.25">
      <c r="A608" s="159"/>
      <c r="B608" s="159"/>
      <c r="C608" s="159"/>
      <c r="D608" s="159"/>
      <c r="E608" s="159"/>
      <c r="F608" s="159"/>
      <c r="G608" s="159"/>
      <c r="H608" s="159"/>
      <c r="I608" s="159"/>
    </row>
    <row r="609" spans="1:9" x14ac:dyDescent="0.25">
      <c r="A609" s="159"/>
      <c r="B609" s="159"/>
      <c r="C609" s="159"/>
      <c r="D609" s="159"/>
      <c r="E609" s="159"/>
      <c r="F609" s="159"/>
      <c r="G609" s="159"/>
      <c r="H609" s="159"/>
      <c r="I609" s="159"/>
    </row>
    <row r="610" spans="1:9" x14ac:dyDescent="0.25">
      <c r="A610" s="159"/>
      <c r="B610" s="159"/>
      <c r="C610" s="159"/>
      <c r="D610" s="159"/>
      <c r="E610" s="159"/>
      <c r="F610" s="159"/>
      <c r="G610" s="159"/>
      <c r="H610" s="159"/>
      <c r="I610" s="159"/>
    </row>
    <row r="611" spans="1:9" x14ac:dyDescent="0.25">
      <c r="A611" s="159"/>
      <c r="B611" s="159"/>
      <c r="C611" s="159"/>
      <c r="D611" s="159"/>
      <c r="E611" s="159"/>
      <c r="F611" s="159"/>
      <c r="G611" s="159"/>
      <c r="H611" s="159"/>
      <c r="I611" s="159"/>
    </row>
    <row r="612" spans="1:9" x14ac:dyDescent="0.25">
      <c r="A612" s="159"/>
      <c r="B612" s="159"/>
      <c r="C612" s="159"/>
      <c r="D612" s="159"/>
      <c r="E612" s="159"/>
      <c r="F612" s="159"/>
      <c r="G612" s="159"/>
      <c r="H612" s="159"/>
      <c r="I612" s="159"/>
    </row>
    <row r="613" spans="1:9" x14ac:dyDescent="0.25">
      <c r="A613" s="159"/>
      <c r="B613" s="159"/>
      <c r="C613" s="159"/>
      <c r="D613" s="159"/>
      <c r="E613" s="159"/>
      <c r="F613" s="159"/>
      <c r="G613" s="159"/>
      <c r="H613" s="159"/>
      <c r="I613" s="159"/>
    </row>
    <row r="614" spans="1:9" x14ac:dyDescent="0.25">
      <c r="A614" s="159"/>
      <c r="B614" s="159"/>
      <c r="C614" s="159"/>
      <c r="D614" s="159"/>
      <c r="E614" s="159"/>
      <c r="F614" s="159"/>
      <c r="G614" s="159"/>
      <c r="H614" s="159"/>
      <c r="I614" s="159"/>
    </row>
    <row r="615" spans="1:9" x14ac:dyDescent="0.25">
      <c r="A615" s="159"/>
      <c r="B615" s="159"/>
      <c r="C615" s="159"/>
      <c r="D615" s="159"/>
      <c r="E615" s="159"/>
      <c r="F615" s="159"/>
      <c r="G615" s="159"/>
      <c r="H615" s="159"/>
      <c r="I615" s="159"/>
    </row>
    <row r="616" spans="1:9" x14ac:dyDescent="0.25">
      <c r="A616" s="159"/>
      <c r="B616" s="159"/>
      <c r="C616" s="159"/>
      <c r="D616" s="159"/>
      <c r="E616" s="159"/>
      <c r="F616" s="159"/>
      <c r="G616" s="159"/>
      <c r="H616" s="159"/>
      <c r="I616" s="159"/>
    </row>
    <row r="617" spans="1:9" x14ac:dyDescent="0.25">
      <c r="A617" s="159"/>
      <c r="B617" s="159"/>
      <c r="C617" s="159"/>
      <c r="D617" s="159"/>
      <c r="E617" s="159"/>
      <c r="F617" s="159"/>
      <c r="G617" s="159"/>
      <c r="H617" s="159"/>
      <c r="I617" s="159"/>
    </row>
    <row r="618" spans="1:9" x14ac:dyDescent="0.25">
      <c r="A618" s="159"/>
      <c r="B618" s="159"/>
      <c r="C618" s="159"/>
      <c r="D618" s="159"/>
      <c r="E618" s="159"/>
      <c r="F618" s="159"/>
      <c r="G618" s="159"/>
      <c r="H618" s="159"/>
      <c r="I618" s="159"/>
    </row>
    <row r="619" spans="1:9" x14ac:dyDescent="0.25">
      <c r="A619" s="159"/>
      <c r="B619" s="159"/>
      <c r="C619" s="159"/>
      <c r="D619" s="159"/>
      <c r="E619" s="159"/>
      <c r="F619" s="159"/>
      <c r="G619" s="159"/>
      <c r="H619" s="159"/>
      <c r="I619" s="159"/>
    </row>
    <row r="620" spans="1:9" x14ac:dyDescent="0.25">
      <c r="A620" s="159"/>
      <c r="B620" s="159"/>
      <c r="C620" s="159"/>
      <c r="D620" s="159"/>
      <c r="E620" s="159"/>
      <c r="F620" s="159"/>
      <c r="G620" s="159"/>
      <c r="H620" s="159"/>
      <c r="I620" s="159"/>
    </row>
    <row r="621" spans="1:9" x14ac:dyDescent="0.25">
      <c r="A621" s="159"/>
      <c r="B621" s="159"/>
      <c r="C621" s="159"/>
      <c r="D621" s="159"/>
      <c r="E621" s="159"/>
      <c r="F621" s="159"/>
      <c r="G621" s="159"/>
      <c r="H621" s="159"/>
      <c r="I621" s="159"/>
    </row>
    <row r="622" spans="1:9" x14ac:dyDescent="0.25">
      <c r="A622" s="159"/>
      <c r="B622" s="159"/>
      <c r="C622" s="159"/>
      <c r="D622" s="159"/>
      <c r="E622" s="159"/>
      <c r="F622" s="159"/>
      <c r="G622" s="159"/>
      <c r="H622" s="159"/>
      <c r="I622" s="159"/>
    </row>
    <row r="623" spans="1:9" x14ac:dyDescent="0.25">
      <c r="A623" s="159"/>
      <c r="B623" s="159"/>
      <c r="C623" s="159"/>
      <c r="D623" s="159"/>
      <c r="E623" s="159"/>
      <c r="F623" s="159"/>
      <c r="G623" s="159"/>
      <c r="H623" s="159"/>
      <c r="I623" s="159"/>
    </row>
    <row r="624" spans="1:9" x14ac:dyDescent="0.25">
      <c r="A624" s="159"/>
      <c r="B624" s="159"/>
      <c r="C624" s="159"/>
      <c r="D624" s="159"/>
      <c r="E624" s="159"/>
      <c r="F624" s="159"/>
      <c r="G624" s="159"/>
      <c r="H624" s="159"/>
      <c r="I624" s="159"/>
    </row>
    <row r="625" spans="1:9" x14ac:dyDescent="0.25">
      <c r="A625" s="159"/>
      <c r="B625" s="159"/>
      <c r="C625" s="159"/>
      <c r="D625" s="159"/>
      <c r="E625" s="159"/>
      <c r="F625" s="159"/>
      <c r="G625" s="159"/>
      <c r="H625" s="159"/>
      <c r="I625" s="159"/>
    </row>
    <row r="626" spans="1:9" x14ac:dyDescent="0.25">
      <c r="A626" s="159"/>
      <c r="B626" s="159"/>
      <c r="C626" s="159"/>
      <c r="D626" s="159"/>
      <c r="E626" s="159"/>
      <c r="F626" s="159"/>
      <c r="G626" s="159"/>
      <c r="H626" s="159"/>
      <c r="I626" s="159"/>
    </row>
    <row r="627" spans="1:9" x14ac:dyDescent="0.25">
      <c r="A627" s="159"/>
      <c r="B627" s="159"/>
      <c r="C627" s="159"/>
      <c r="D627" s="159"/>
      <c r="E627" s="159"/>
      <c r="F627" s="159"/>
      <c r="G627" s="159"/>
      <c r="H627" s="159"/>
      <c r="I627" s="159"/>
    </row>
    <row r="628" spans="1:9" x14ac:dyDescent="0.25">
      <c r="A628" s="159"/>
      <c r="B628" s="159"/>
      <c r="C628" s="159"/>
      <c r="D628" s="159"/>
      <c r="E628" s="159"/>
      <c r="F628" s="159"/>
      <c r="G628" s="159"/>
      <c r="H628" s="159"/>
      <c r="I628" s="159"/>
    </row>
    <row r="629" spans="1:9" x14ac:dyDescent="0.25">
      <c r="A629" s="159"/>
      <c r="B629" s="159"/>
      <c r="C629" s="159"/>
      <c r="D629" s="159"/>
      <c r="E629" s="159"/>
      <c r="F629" s="159"/>
      <c r="G629" s="159"/>
      <c r="H629" s="159"/>
      <c r="I629" s="159"/>
    </row>
    <row r="630" spans="1:9" x14ac:dyDescent="0.25">
      <c r="A630" s="159"/>
      <c r="B630" s="159"/>
      <c r="C630" s="159"/>
      <c r="D630" s="159"/>
      <c r="E630" s="159"/>
      <c r="F630" s="159"/>
      <c r="G630" s="159"/>
      <c r="H630" s="159"/>
      <c r="I630" s="159"/>
    </row>
    <row r="631" spans="1:9" x14ac:dyDescent="0.25">
      <c r="A631" s="159"/>
      <c r="B631" s="159"/>
      <c r="C631" s="159"/>
      <c r="D631" s="159"/>
      <c r="E631" s="159"/>
      <c r="F631" s="159"/>
      <c r="G631" s="159"/>
      <c r="H631" s="159"/>
      <c r="I631" s="159"/>
    </row>
    <row r="632" spans="1:9" x14ac:dyDescent="0.25">
      <c r="A632" s="159"/>
      <c r="B632" s="159"/>
      <c r="C632" s="159"/>
      <c r="D632" s="159"/>
      <c r="E632" s="159"/>
      <c r="F632" s="159"/>
      <c r="G632" s="159"/>
      <c r="H632" s="159"/>
      <c r="I632" s="159"/>
    </row>
    <row r="633" spans="1:9" x14ac:dyDescent="0.25">
      <c r="A633" s="159"/>
      <c r="B633" s="159"/>
      <c r="C633" s="159"/>
      <c r="D633" s="159"/>
      <c r="E633" s="159"/>
      <c r="F633" s="159"/>
      <c r="G633" s="159"/>
      <c r="H633" s="159"/>
      <c r="I633" s="159"/>
    </row>
    <row r="634" spans="1:9" x14ac:dyDescent="0.25">
      <c r="A634" s="159"/>
      <c r="B634" s="159"/>
      <c r="C634" s="159"/>
      <c r="D634" s="159"/>
      <c r="E634" s="159"/>
      <c r="F634" s="159"/>
      <c r="G634" s="159"/>
      <c r="H634" s="159"/>
      <c r="I634" s="159"/>
    </row>
    <row r="635" spans="1:9" x14ac:dyDescent="0.25">
      <c r="A635" s="159"/>
      <c r="B635" s="159"/>
      <c r="C635" s="159"/>
      <c r="D635" s="159"/>
      <c r="E635" s="159"/>
      <c r="F635" s="159"/>
      <c r="G635" s="159"/>
      <c r="H635" s="159"/>
      <c r="I635" s="159"/>
    </row>
    <row r="636" spans="1:9" x14ac:dyDescent="0.25">
      <c r="A636" s="159"/>
      <c r="B636" s="159"/>
      <c r="C636" s="159"/>
      <c r="D636" s="159"/>
      <c r="E636" s="159"/>
      <c r="F636" s="159"/>
      <c r="G636" s="159"/>
      <c r="H636" s="159"/>
      <c r="I636" s="159"/>
    </row>
    <row r="637" spans="1:9" x14ac:dyDescent="0.25">
      <c r="A637" s="159"/>
      <c r="B637" s="159"/>
      <c r="C637" s="159"/>
      <c r="D637" s="159"/>
      <c r="E637" s="159"/>
      <c r="F637" s="159"/>
      <c r="G637" s="159"/>
      <c r="H637" s="159"/>
      <c r="I637" s="159"/>
    </row>
    <row r="638" spans="1:9" x14ac:dyDescent="0.25">
      <c r="A638" s="159"/>
      <c r="B638" s="159"/>
      <c r="C638" s="159"/>
      <c r="D638" s="159"/>
      <c r="E638" s="159"/>
      <c r="F638" s="159"/>
      <c r="G638" s="159"/>
      <c r="H638" s="159"/>
      <c r="I638" s="159"/>
    </row>
    <row r="639" spans="1:9" x14ac:dyDescent="0.25">
      <c r="A639" s="159"/>
      <c r="B639" s="159"/>
      <c r="C639" s="159"/>
      <c r="D639" s="159"/>
      <c r="E639" s="159"/>
      <c r="F639" s="159"/>
      <c r="G639" s="159"/>
      <c r="H639" s="159"/>
      <c r="I639" s="159"/>
    </row>
    <row r="640" spans="1:9" x14ac:dyDescent="0.25">
      <c r="A640" s="159"/>
      <c r="B640" s="159"/>
      <c r="C640" s="159"/>
      <c r="D640" s="159"/>
      <c r="E640" s="159"/>
      <c r="F640" s="159"/>
      <c r="G640" s="159"/>
      <c r="H640" s="159"/>
      <c r="I640" s="159"/>
    </row>
    <row r="641" spans="1:9" x14ac:dyDescent="0.25">
      <c r="A641" s="159"/>
      <c r="B641" s="159"/>
      <c r="C641" s="159"/>
      <c r="D641" s="159"/>
      <c r="E641" s="159"/>
      <c r="F641" s="159"/>
      <c r="G641" s="159"/>
      <c r="H641" s="159"/>
      <c r="I641" s="159"/>
    </row>
    <row r="642" spans="1:9" x14ac:dyDescent="0.25">
      <c r="A642" s="159"/>
      <c r="B642" s="159"/>
      <c r="C642" s="159"/>
      <c r="D642" s="159"/>
      <c r="E642" s="159"/>
      <c r="F642" s="159"/>
      <c r="G642" s="159"/>
      <c r="H642" s="159"/>
      <c r="I642" s="159"/>
    </row>
    <row r="643" spans="1:9" x14ac:dyDescent="0.25">
      <c r="A643" s="159"/>
      <c r="B643" s="159"/>
      <c r="C643" s="159"/>
      <c r="D643" s="159"/>
      <c r="E643" s="159"/>
      <c r="F643" s="159"/>
      <c r="G643" s="159"/>
      <c r="H643" s="159"/>
      <c r="I643" s="159"/>
    </row>
    <row r="644" spans="1:9" x14ac:dyDescent="0.25">
      <c r="A644" s="159"/>
      <c r="B644" s="159"/>
      <c r="C644" s="159"/>
      <c r="D644" s="159"/>
      <c r="E644" s="159"/>
      <c r="F644" s="159"/>
      <c r="G644" s="159"/>
      <c r="H644" s="159"/>
      <c r="I644" s="159"/>
    </row>
    <row r="645" spans="1:9" x14ac:dyDescent="0.25">
      <c r="A645" s="159"/>
      <c r="B645" s="159"/>
      <c r="C645" s="159"/>
      <c r="D645" s="159"/>
      <c r="E645" s="159"/>
      <c r="F645" s="159"/>
      <c r="G645" s="159"/>
      <c r="H645" s="159"/>
      <c r="I645" s="159"/>
    </row>
    <row r="646" spans="1:9" x14ac:dyDescent="0.25">
      <c r="A646" s="159"/>
      <c r="B646" s="159"/>
      <c r="C646" s="159"/>
      <c r="D646" s="159"/>
      <c r="E646" s="159"/>
      <c r="F646" s="159"/>
      <c r="G646" s="159"/>
      <c r="H646" s="159"/>
      <c r="I646" s="159"/>
    </row>
    <row r="647" spans="1:9" x14ac:dyDescent="0.25">
      <c r="A647" s="159"/>
      <c r="B647" s="159"/>
      <c r="C647" s="159"/>
      <c r="D647" s="159"/>
      <c r="E647" s="159"/>
      <c r="F647" s="159"/>
      <c r="G647" s="159"/>
      <c r="H647" s="159"/>
      <c r="I647" s="159"/>
    </row>
    <row r="648" spans="1:9" x14ac:dyDescent="0.25">
      <c r="A648" s="159"/>
      <c r="B648" s="159"/>
      <c r="C648" s="159"/>
      <c r="D648" s="159"/>
      <c r="E648" s="159"/>
      <c r="F648" s="159"/>
      <c r="G648" s="159"/>
      <c r="H648" s="159"/>
      <c r="I648" s="159"/>
    </row>
    <row r="649" spans="1:9" x14ac:dyDescent="0.25">
      <c r="A649" s="159"/>
      <c r="B649" s="159"/>
      <c r="C649" s="159"/>
      <c r="D649" s="159"/>
      <c r="E649" s="159"/>
      <c r="F649" s="159"/>
      <c r="G649" s="159"/>
      <c r="H649" s="159"/>
      <c r="I649" s="159"/>
    </row>
    <row r="650" spans="1:9" x14ac:dyDescent="0.25">
      <c r="A650" s="159"/>
      <c r="B650" s="159"/>
      <c r="C650" s="159"/>
      <c r="D650" s="159"/>
      <c r="E650" s="159"/>
      <c r="F650" s="159"/>
      <c r="G650" s="159"/>
      <c r="H650" s="159"/>
      <c r="I650" s="159"/>
    </row>
    <row r="651" spans="1:9" x14ac:dyDescent="0.25">
      <c r="A651" s="159"/>
      <c r="B651" s="159"/>
      <c r="C651" s="159"/>
      <c r="D651" s="159"/>
      <c r="E651" s="159"/>
      <c r="F651" s="159"/>
      <c r="G651" s="159"/>
      <c r="H651" s="159"/>
      <c r="I651" s="159"/>
    </row>
    <row r="652" spans="1:9" x14ac:dyDescent="0.25">
      <c r="A652" s="159"/>
      <c r="B652" s="159"/>
      <c r="C652" s="159"/>
      <c r="D652" s="159"/>
      <c r="E652" s="159"/>
      <c r="F652" s="159"/>
      <c r="G652" s="159"/>
      <c r="H652" s="159"/>
      <c r="I652" s="159"/>
    </row>
    <row r="653" spans="1:9" x14ac:dyDescent="0.25">
      <c r="A653" s="159"/>
      <c r="B653" s="159"/>
      <c r="C653" s="159"/>
      <c r="D653" s="159"/>
      <c r="E653" s="159"/>
      <c r="F653" s="159"/>
      <c r="G653" s="159"/>
      <c r="H653" s="159"/>
      <c r="I653" s="159"/>
    </row>
    <row r="654" spans="1:9" x14ac:dyDescent="0.25">
      <c r="A654" s="159"/>
      <c r="B654" s="159"/>
      <c r="C654" s="159"/>
      <c r="D654" s="159"/>
      <c r="E654" s="159"/>
      <c r="F654" s="159"/>
      <c r="G654" s="159"/>
      <c r="H654" s="159"/>
      <c r="I654" s="159"/>
    </row>
    <row r="655" spans="1:9" x14ac:dyDescent="0.25">
      <c r="A655" s="159"/>
      <c r="B655" s="159"/>
      <c r="C655" s="159"/>
      <c r="D655" s="159"/>
      <c r="E655" s="159"/>
      <c r="F655" s="159"/>
      <c r="G655" s="159"/>
      <c r="H655" s="159"/>
      <c r="I655" s="159"/>
    </row>
    <row r="656" spans="1:9" x14ac:dyDescent="0.25">
      <c r="A656" s="159"/>
      <c r="B656" s="159"/>
      <c r="C656" s="159"/>
      <c r="D656" s="159"/>
      <c r="E656" s="159"/>
      <c r="F656" s="159"/>
      <c r="G656" s="159"/>
      <c r="H656" s="159"/>
      <c r="I656" s="159"/>
    </row>
    <row r="657" spans="1:9" x14ac:dyDescent="0.25">
      <c r="A657" s="159"/>
      <c r="B657" s="159"/>
      <c r="C657" s="159"/>
      <c r="D657" s="159"/>
      <c r="E657" s="159"/>
      <c r="F657" s="159"/>
      <c r="G657" s="159"/>
      <c r="H657" s="159"/>
      <c r="I657" s="159"/>
    </row>
    <row r="658" spans="1:9" x14ac:dyDescent="0.25">
      <c r="A658" s="159"/>
      <c r="B658" s="159"/>
      <c r="C658" s="159"/>
      <c r="D658" s="159"/>
      <c r="E658" s="159"/>
      <c r="F658" s="159"/>
      <c r="G658" s="159"/>
      <c r="H658" s="159"/>
      <c r="I658" s="159"/>
    </row>
    <row r="659" spans="1:9" x14ac:dyDescent="0.25">
      <c r="A659" s="159"/>
      <c r="B659" s="159"/>
      <c r="C659" s="159"/>
      <c r="D659" s="159"/>
      <c r="E659" s="159"/>
      <c r="F659" s="159"/>
      <c r="G659" s="159"/>
      <c r="H659" s="159"/>
      <c r="I659" s="159"/>
    </row>
    <row r="660" spans="1:9" x14ac:dyDescent="0.25">
      <c r="A660" s="159"/>
      <c r="B660" s="159"/>
      <c r="C660" s="159"/>
      <c r="D660" s="159"/>
      <c r="E660" s="159"/>
      <c r="F660" s="159"/>
      <c r="G660" s="159"/>
      <c r="H660" s="159"/>
      <c r="I660" s="159"/>
    </row>
    <row r="661" spans="1:9" x14ac:dyDescent="0.25">
      <c r="A661" s="159"/>
      <c r="B661" s="159"/>
      <c r="C661" s="159"/>
      <c r="D661" s="159"/>
      <c r="E661" s="159"/>
      <c r="F661" s="159"/>
      <c r="G661" s="159"/>
      <c r="H661" s="159"/>
      <c r="I661" s="159"/>
    </row>
    <row r="662" spans="1:9" x14ac:dyDescent="0.25">
      <c r="A662" s="159"/>
      <c r="B662" s="159"/>
      <c r="C662" s="159"/>
      <c r="D662" s="159"/>
      <c r="E662" s="159"/>
      <c r="F662" s="159"/>
      <c r="G662" s="159"/>
      <c r="H662" s="159"/>
      <c r="I662" s="159"/>
    </row>
    <row r="663" spans="1:9" x14ac:dyDescent="0.25">
      <c r="A663" s="159"/>
      <c r="B663" s="159"/>
      <c r="C663" s="159"/>
      <c r="D663" s="159"/>
      <c r="E663" s="159"/>
      <c r="F663" s="159"/>
      <c r="G663" s="159"/>
      <c r="H663" s="159"/>
      <c r="I663" s="159"/>
    </row>
    <row r="664" spans="1:9" x14ac:dyDescent="0.25">
      <c r="A664" s="159"/>
      <c r="B664" s="159"/>
      <c r="C664" s="159"/>
      <c r="D664" s="159"/>
      <c r="E664" s="159"/>
      <c r="F664" s="159"/>
      <c r="G664" s="159"/>
      <c r="H664" s="159"/>
      <c r="I664" s="159"/>
    </row>
    <row r="665" spans="1:9" x14ac:dyDescent="0.25">
      <c r="A665" s="159"/>
      <c r="B665" s="159"/>
      <c r="C665" s="159"/>
      <c r="D665" s="159"/>
      <c r="E665" s="159"/>
      <c r="F665" s="159"/>
      <c r="G665" s="159"/>
      <c r="H665" s="159"/>
      <c r="I665" s="159"/>
    </row>
    <row r="666" spans="1:9" x14ac:dyDescent="0.25">
      <c r="A666" s="159"/>
      <c r="B666" s="159"/>
      <c r="C666" s="159"/>
      <c r="D666" s="159"/>
      <c r="E666" s="159"/>
      <c r="F666" s="159"/>
      <c r="G666" s="159"/>
      <c r="H666" s="159"/>
      <c r="I666" s="159"/>
    </row>
    <row r="667" spans="1:9" x14ac:dyDescent="0.25">
      <c r="A667" s="159"/>
      <c r="B667" s="159"/>
      <c r="C667" s="159"/>
      <c r="D667" s="159"/>
      <c r="E667" s="159"/>
      <c r="F667" s="159"/>
      <c r="G667" s="159"/>
      <c r="H667" s="159"/>
      <c r="I667" s="159"/>
    </row>
    <row r="668" spans="1:9" x14ac:dyDescent="0.25">
      <c r="A668" s="159"/>
      <c r="B668" s="159"/>
      <c r="C668" s="159"/>
      <c r="D668" s="159"/>
      <c r="E668" s="159"/>
      <c r="F668" s="159"/>
      <c r="G668" s="159"/>
      <c r="H668" s="159"/>
      <c r="I668" s="159"/>
    </row>
    <row r="669" spans="1:9" x14ac:dyDescent="0.25">
      <c r="A669" s="159"/>
      <c r="B669" s="159"/>
      <c r="C669" s="159"/>
      <c r="D669" s="159"/>
      <c r="E669" s="159"/>
      <c r="F669" s="159"/>
      <c r="G669" s="159"/>
      <c r="H669" s="159"/>
      <c r="I669" s="159"/>
    </row>
    <row r="670" spans="1:9" x14ac:dyDescent="0.25">
      <c r="A670" s="159"/>
      <c r="B670" s="159"/>
      <c r="C670" s="159"/>
      <c r="D670" s="159"/>
      <c r="E670" s="159"/>
      <c r="F670" s="159"/>
      <c r="G670" s="159"/>
      <c r="H670" s="159"/>
      <c r="I670" s="159"/>
    </row>
    <row r="671" spans="1:9" x14ac:dyDescent="0.25">
      <c r="A671" s="159"/>
      <c r="B671" s="159"/>
      <c r="C671" s="159"/>
      <c r="D671" s="159"/>
      <c r="E671" s="159"/>
      <c r="F671" s="159"/>
      <c r="G671" s="159"/>
      <c r="H671" s="159"/>
      <c r="I671" s="159"/>
    </row>
    <row r="672" spans="1:9" x14ac:dyDescent="0.25">
      <c r="A672" s="159"/>
      <c r="B672" s="159"/>
      <c r="C672" s="159"/>
      <c r="D672" s="159"/>
      <c r="E672" s="159"/>
      <c r="F672" s="159"/>
      <c r="G672" s="159"/>
      <c r="H672" s="159"/>
      <c r="I672" s="159"/>
    </row>
    <row r="673" spans="1:9" x14ac:dyDescent="0.25">
      <c r="A673" s="159"/>
      <c r="B673" s="159"/>
      <c r="C673" s="159"/>
      <c r="D673" s="159"/>
      <c r="E673" s="159"/>
      <c r="F673" s="159"/>
      <c r="G673" s="159"/>
      <c r="H673" s="159"/>
      <c r="I673" s="159"/>
    </row>
    <row r="674" spans="1:9" x14ac:dyDescent="0.25">
      <c r="A674" s="159"/>
      <c r="B674" s="159"/>
      <c r="C674" s="159"/>
      <c r="D674" s="159"/>
      <c r="E674" s="159"/>
      <c r="F674" s="159"/>
      <c r="G674" s="159"/>
      <c r="H674" s="159"/>
      <c r="I674" s="159"/>
    </row>
    <row r="675" spans="1:9" x14ac:dyDescent="0.25">
      <c r="A675" s="159"/>
      <c r="B675" s="159"/>
      <c r="C675" s="159"/>
      <c r="D675" s="159"/>
      <c r="E675" s="159"/>
      <c r="F675" s="159"/>
      <c r="G675" s="159"/>
      <c r="H675" s="159"/>
      <c r="I675" s="159"/>
    </row>
    <row r="676" spans="1:9" x14ac:dyDescent="0.25">
      <c r="A676" s="159"/>
      <c r="B676" s="159"/>
      <c r="C676" s="159"/>
      <c r="D676" s="159"/>
      <c r="E676" s="159"/>
      <c r="F676" s="159"/>
      <c r="G676" s="159"/>
      <c r="H676" s="159"/>
      <c r="I676" s="159"/>
    </row>
    <row r="677" spans="1:9" x14ac:dyDescent="0.25">
      <c r="A677" s="159"/>
      <c r="B677" s="159"/>
      <c r="C677" s="159"/>
      <c r="D677" s="159"/>
      <c r="E677" s="159"/>
      <c r="F677" s="159"/>
      <c r="G677" s="159"/>
      <c r="H677" s="159"/>
      <c r="I677" s="159"/>
    </row>
    <row r="678" spans="1:9" x14ac:dyDescent="0.25">
      <c r="A678" s="159"/>
      <c r="B678" s="159"/>
      <c r="C678" s="159"/>
      <c r="D678" s="159"/>
      <c r="E678" s="159"/>
      <c r="F678" s="159"/>
      <c r="G678" s="159"/>
      <c r="H678" s="159"/>
      <c r="I678" s="159"/>
    </row>
    <row r="679" spans="1:9" x14ac:dyDescent="0.25">
      <c r="A679" s="159"/>
      <c r="B679" s="159"/>
      <c r="C679" s="159"/>
      <c r="D679" s="159"/>
      <c r="E679" s="159"/>
      <c r="F679" s="159"/>
      <c r="G679" s="159"/>
      <c r="H679" s="159"/>
      <c r="I679" s="159"/>
    </row>
    <row r="680" spans="1:9" x14ac:dyDescent="0.25">
      <c r="A680" s="159"/>
      <c r="B680" s="159"/>
      <c r="C680" s="159"/>
      <c r="D680" s="159"/>
      <c r="E680" s="159"/>
      <c r="F680" s="159"/>
      <c r="G680" s="159"/>
      <c r="H680" s="159"/>
      <c r="I680" s="159"/>
    </row>
    <row r="681" spans="1:9" x14ac:dyDescent="0.25">
      <c r="A681" s="159"/>
      <c r="B681" s="159"/>
      <c r="C681" s="159"/>
      <c r="D681" s="159"/>
      <c r="E681" s="159"/>
      <c r="F681" s="159"/>
      <c r="G681" s="159"/>
      <c r="H681" s="159"/>
      <c r="I681" s="159"/>
    </row>
    <row r="682" spans="1:9" x14ac:dyDescent="0.25">
      <c r="A682" s="159"/>
      <c r="B682" s="159"/>
      <c r="C682" s="159"/>
      <c r="D682" s="159"/>
      <c r="E682" s="159"/>
      <c r="F682" s="159"/>
      <c r="G682" s="159"/>
      <c r="H682" s="159"/>
      <c r="I682" s="159"/>
    </row>
    <row r="683" spans="1:9" x14ac:dyDescent="0.25">
      <c r="A683" s="159"/>
      <c r="B683" s="159"/>
      <c r="C683" s="159"/>
      <c r="D683" s="159"/>
      <c r="E683" s="159"/>
      <c r="F683" s="159"/>
      <c r="G683" s="159"/>
      <c r="H683" s="159"/>
      <c r="I683" s="159"/>
    </row>
    <row r="684" spans="1:9" x14ac:dyDescent="0.25">
      <c r="A684" s="159"/>
      <c r="B684" s="159"/>
      <c r="C684" s="159"/>
      <c r="D684" s="159"/>
      <c r="E684" s="159"/>
      <c r="F684" s="159"/>
      <c r="G684" s="159"/>
      <c r="H684" s="159"/>
      <c r="I684" s="159"/>
    </row>
    <row r="685" spans="1:9" x14ac:dyDescent="0.25">
      <c r="A685" s="159"/>
      <c r="B685" s="159"/>
      <c r="C685" s="159"/>
      <c r="D685" s="159"/>
      <c r="E685" s="159"/>
      <c r="F685" s="159"/>
      <c r="G685" s="159"/>
      <c r="H685" s="159"/>
      <c r="I685" s="159"/>
    </row>
    <row r="686" spans="1:9" x14ac:dyDescent="0.25">
      <c r="A686" s="159"/>
      <c r="B686" s="159"/>
      <c r="C686" s="159"/>
      <c r="D686" s="159"/>
      <c r="E686" s="159"/>
      <c r="F686" s="159"/>
      <c r="G686" s="159"/>
      <c r="H686" s="159"/>
      <c r="I686" s="159"/>
    </row>
    <row r="687" spans="1:9" x14ac:dyDescent="0.25">
      <c r="A687" s="159"/>
      <c r="B687" s="159"/>
      <c r="C687" s="159"/>
      <c r="D687" s="159"/>
      <c r="E687" s="159"/>
      <c r="F687" s="159"/>
      <c r="G687" s="159"/>
      <c r="H687" s="159"/>
      <c r="I687" s="159"/>
    </row>
    <row r="688" spans="1:9" x14ac:dyDescent="0.25">
      <c r="A688" s="159"/>
      <c r="B688" s="159"/>
      <c r="C688" s="159"/>
      <c r="D688" s="159"/>
      <c r="E688" s="159"/>
      <c r="F688" s="159"/>
      <c r="G688" s="159"/>
      <c r="H688" s="159"/>
      <c r="I688" s="159"/>
    </row>
    <row r="689" spans="1:9" x14ac:dyDescent="0.25">
      <c r="A689" s="159"/>
      <c r="B689" s="159"/>
      <c r="C689" s="159"/>
      <c r="D689" s="159"/>
      <c r="E689" s="159"/>
      <c r="F689" s="159"/>
      <c r="G689" s="159"/>
      <c r="H689" s="159"/>
      <c r="I689" s="159"/>
    </row>
    <row r="690" spans="1:9" x14ac:dyDescent="0.25">
      <c r="A690" s="159"/>
      <c r="B690" s="159"/>
      <c r="C690" s="159"/>
      <c r="D690" s="159"/>
      <c r="E690" s="159"/>
      <c r="F690" s="159"/>
      <c r="G690" s="159"/>
      <c r="H690" s="159"/>
      <c r="I690" s="159"/>
    </row>
    <row r="691" spans="1:9" x14ac:dyDescent="0.25">
      <c r="A691" s="159"/>
      <c r="B691" s="159"/>
      <c r="C691" s="159"/>
      <c r="D691" s="159"/>
      <c r="E691" s="159"/>
      <c r="F691" s="159"/>
      <c r="G691" s="159"/>
      <c r="H691" s="159"/>
      <c r="I691" s="159"/>
    </row>
    <row r="692" spans="1:9" x14ac:dyDescent="0.25">
      <c r="A692" s="159"/>
      <c r="B692" s="159"/>
      <c r="C692" s="159"/>
      <c r="D692" s="159"/>
      <c r="E692" s="159"/>
      <c r="F692" s="159"/>
      <c r="G692" s="159"/>
      <c r="H692" s="159"/>
      <c r="I692" s="159"/>
    </row>
    <row r="693" spans="1:9" x14ac:dyDescent="0.25">
      <c r="A693" s="159"/>
      <c r="B693" s="159"/>
      <c r="C693" s="159"/>
      <c r="D693" s="159"/>
      <c r="E693" s="159"/>
      <c r="F693" s="159"/>
      <c r="G693" s="159"/>
      <c r="H693" s="159"/>
      <c r="I693" s="159"/>
    </row>
    <row r="694" spans="1:9" x14ac:dyDescent="0.25">
      <c r="A694" s="159"/>
      <c r="B694" s="159"/>
      <c r="C694" s="159"/>
      <c r="D694" s="159"/>
      <c r="E694" s="159"/>
      <c r="F694" s="159"/>
      <c r="G694" s="159"/>
      <c r="H694" s="159"/>
      <c r="I694" s="159"/>
    </row>
    <row r="695" spans="1:9" x14ac:dyDescent="0.25">
      <c r="A695" s="159"/>
      <c r="B695" s="159"/>
      <c r="C695" s="159"/>
      <c r="D695" s="159"/>
      <c r="E695" s="159"/>
      <c r="F695" s="159"/>
      <c r="G695" s="159"/>
      <c r="H695" s="159"/>
      <c r="I695" s="159"/>
    </row>
    <row r="696" spans="1:9" x14ac:dyDescent="0.25">
      <c r="A696" s="159"/>
      <c r="B696" s="159"/>
      <c r="C696" s="159"/>
      <c r="D696" s="159"/>
      <c r="E696" s="159"/>
      <c r="F696" s="159"/>
      <c r="G696" s="159"/>
      <c r="H696" s="159"/>
      <c r="I696" s="159"/>
    </row>
    <row r="697" spans="1:9" x14ac:dyDescent="0.25">
      <c r="A697" s="159"/>
      <c r="B697" s="159"/>
      <c r="C697" s="159"/>
      <c r="D697" s="159"/>
      <c r="E697" s="159"/>
      <c r="F697" s="159"/>
      <c r="G697" s="159"/>
      <c r="H697" s="159"/>
      <c r="I697" s="159"/>
    </row>
    <row r="698" spans="1:9" x14ac:dyDescent="0.25">
      <c r="A698" s="159"/>
      <c r="B698" s="159"/>
      <c r="C698" s="159"/>
      <c r="D698" s="159"/>
      <c r="E698" s="159"/>
      <c r="F698" s="159"/>
      <c r="G698" s="159"/>
      <c r="H698" s="159"/>
      <c r="I698" s="159"/>
    </row>
    <row r="699" spans="1:9" x14ac:dyDescent="0.25">
      <c r="A699" s="159"/>
      <c r="B699" s="159"/>
      <c r="C699" s="159"/>
      <c r="D699" s="159"/>
      <c r="E699" s="159"/>
      <c r="F699" s="159"/>
      <c r="G699" s="159"/>
      <c r="H699" s="159"/>
      <c r="I699" s="159"/>
    </row>
    <row r="700" spans="1:9" x14ac:dyDescent="0.25">
      <c r="A700" s="159"/>
      <c r="B700" s="159"/>
      <c r="C700" s="159"/>
      <c r="D700" s="159"/>
      <c r="E700" s="159"/>
      <c r="F700" s="159"/>
      <c r="G700" s="159"/>
      <c r="H700" s="159"/>
      <c r="I700" s="159"/>
    </row>
    <row r="701" spans="1:9" x14ac:dyDescent="0.25">
      <c r="A701" s="159"/>
      <c r="B701" s="159"/>
      <c r="C701" s="159"/>
      <c r="D701" s="159"/>
      <c r="E701" s="159"/>
      <c r="F701" s="159"/>
      <c r="G701" s="159"/>
      <c r="H701" s="159"/>
      <c r="I701" s="159"/>
    </row>
    <row r="702" spans="1:9" x14ac:dyDescent="0.25">
      <c r="A702" s="159"/>
      <c r="B702" s="159"/>
      <c r="C702" s="159"/>
      <c r="D702" s="159"/>
      <c r="E702" s="159"/>
      <c r="F702" s="159"/>
      <c r="G702" s="159"/>
      <c r="H702" s="159"/>
      <c r="I702" s="159"/>
    </row>
    <row r="703" spans="1:9" x14ac:dyDescent="0.25">
      <c r="A703" s="159"/>
      <c r="B703" s="159"/>
      <c r="C703" s="159"/>
      <c r="D703" s="159"/>
      <c r="E703" s="159"/>
      <c r="F703" s="159"/>
      <c r="G703" s="159"/>
      <c r="H703" s="159"/>
      <c r="I703" s="159"/>
    </row>
    <row r="704" spans="1:9" x14ac:dyDescent="0.25">
      <c r="A704" s="159"/>
      <c r="B704" s="159"/>
      <c r="C704" s="159"/>
      <c r="D704" s="159"/>
      <c r="E704" s="159"/>
      <c r="F704" s="159"/>
      <c r="G704" s="159"/>
      <c r="H704" s="159"/>
      <c r="I704" s="159"/>
    </row>
    <row r="705" spans="1:9" x14ac:dyDescent="0.25">
      <c r="A705" s="159"/>
      <c r="B705" s="159"/>
      <c r="C705" s="159"/>
      <c r="D705" s="159"/>
      <c r="E705" s="159"/>
      <c r="F705" s="159"/>
      <c r="G705" s="159"/>
      <c r="H705" s="159"/>
      <c r="I705" s="159"/>
    </row>
    <row r="706" spans="1:9" x14ac:dyDescent="0.25">
      <c r="A706" s="159"/>
      <c r="B706" s="159"/>
      <c r="C706" s="159"/>
      <c r="D706" s="159"/>
      <c r="E706" s="159"/>
      <c r="F706" s="159"/>
      <c r="G706" s="159"/>
      <c r="H706" s="159"/>
      <c r="I706" s="159"/>
    </row>
    <row r="707" spans="1:9" x14ac:dyDescent="0.25">
      <c r="A707" s="159"/>
      <c r="B707" s="159"/>
      <c r="C707" s="159"/>
      <c r="D707" s="159"/>
      <c r="E707" s="159"/>
      <c r="F707" s="159"/>
      <c r="G707" s="159"/>
      <c r="H707" s="159"/>
      <c r="I707" s="159"/>
    </row>
    <row r="708" spans="1:9" x14ac:dyDescent="0.25">
      <c r="A708" s="159"/>
      <c r="B708" s="159"/>
      <c r="C708" s="159"/>
      <c r="D708" s="159"/>
      <c r="E708" s="159"/>
      <c r="F708" s="159"/>
      <c r="G708" s="159"/>
      <c r="H708" s="159"/>
      <c r="I708" s="159"/>
    </row>
    <row r="709" spans="1:9" x14ac:dyDescent="0.25">
      <c r="A709" s="159"/>
      <c r="B709" s="159"/>
      <c r="C709" s="159"/>
      <c r="D709" s="159"/>
      <c r="E709" s="159"/>
      <c r="F709" s="159"/>
      <c r="G709" s="159"/>
      <c r="H709" s="159"/>
      <c r="I709" s="159"/>
    </row>
    <row r="710" spans="1:9" x14ac:dyDescent="0.25">
      <c r="A710" s="159"/>
      <c r="B710" s="159"/>
      <c r="C710" s="159"/>
      <c r="D710" s="159"/>
      <c r="E710" s="159"/>
      <c r="F710" s="159"/>
      <c r="G710" s="159"/>
      <c r="H710" s="159"/>
      <c r="I710" s="159"/>
    </row>
    <row r="711" spans="1:9" x14ac:dyDescent="0.25">
      <c r="A711" s="159"/>
      <c r="B711" s="159"/>
      <c r="C711" s="159"/>
      <c r="D711" s="159"/>
      <c r="E711" s="159"/>
      <c r="F711" s="159"/>
      <c r="G711" s="159"/>
      <c r="H711" s="159"/>
      <c r="I711" s="159"/>
    </row>
    <row r="712" spans="1:9" x14ac:dyDescent="0.25">
      <c r="A712" s="159"/>
      <c r="B712" s="159"/>
      <c r="C712" s="159"/>
      <c r="D712" s="159"/>
      <c r="E712" s="159"/>
      <c r="F712" s="159"/>
      <c r="G712" s="159"/>
      <c r="H712" s="159"/>
      <c r="I712" s="159"/>
    </row>
    <row r="713" spans="1:9" x14ac:dyDescent="0.25">
      <c r="A713" s="159"/>
      <c r="B713" s="159"/>
      <c r="C713" s="159"/>
      <c r="D713" s="159"/>
      <c r="E713" s="159"/>
      <c r="F713" s="159"/>
      <c r="G713" s="159"/>
      <c r="H713" s="159"/>
      <c r="I713" s="159"/>
    </row>
    <row r="714" spans="1:9" x14ac:dyDescent="0.25">
      <c r="A714" s="159"/>
      <c r="B714" s="159"/>
      <c r="C714" s="159"/>
      <c r="D714" s="159"/>
      <c r="E714" s="159"/>
      <c r="F714" s="159"/>
      <c r="G714" s="159"/>
      <c r="H714" s="159"/>
      <c r="I714" s="159"/>
    </row>
    <row r="715" spans="1:9" x14ac:dyDescent="0.25">
      <c r="A715" s="159"/>
      <c r="B715" s="159"/>
      <c r="C715" s="159"/>
      <c r="D715" s="159"/>
      <c r="E715" s="159"/>
      <c r="F715" s="159"/>
      <c r="G715" s="159"/>
      <c r="H715" s="159"/>
      <c r="I715" s="159"/>
    </row>
    <row r="716" spans="1:9" x14ac:dyDescent="0.25">
      <c r="A716" s="159"/>
      <c r="B716" s="159"/>
      <c r="C716" s="159"/>
      <c r="D716" s="159"/>
      <c r="E716" s="159"/>
      <c r="F716" s="159"/>
      <c r="G716" s="159"/>
      <c r="H716" s="159"/>
      <c r="I716" s="159"/>
    </row>
    <row r="717" spans="1:9" x14ac:dyDescent="0.25">
      <c r="A717" s="159"/>
      <c r="B717" s="159"/>
      <c r="C717" s="159"/>
      <c r="D717" s="159"/>
      <c r="E717" s="159"/>
      <c r="F717" s="159"/>
      <c r="G717" s="159"/>
      <c r="H717" s="159"/>
      <c r="I717" s="159"/>
    </row>
    <row r="718" spans="1:9" x14ac:dyDescent="0.25">
      <c r="A718" s="159"/>
      <c r="B718" s="159"/>
      <c r="C718" s="159"/>
      <c r="D718" s="159"/>
      <c r="E718" s="159"/>
      <c r="F718" s="159"/>
      <c r="G718" s="159"/>
      <c r="H718" s="159"/>
      <c r="I718" s="159"/>
    </row>
    <row r="719" spans="1:9" x14ac:dyDescent="0.25">
      <c r="A719" s="159"/>
      <c r="B719" s="159"/>
      <c r="C719" s="159"/>
      <c r="D719" s="159"/>
      <c r="E719" s="159"/>
      <c r="F719" s="159"/>
      <c r="G719" s="159"/>
      <c r="H719" s="159"/>
      <c r="I719" s="159"/>
    </row>
    <row r="720" spans="1:9" x14ac:dyDescent="0.25">
      <c r="A720" s="159"/>
      <c r="B720" s="159"/>
      <c r="C720" s="159"/>
      <c r="D720" s="159"/>
      <c r="E720" s="159"/>
      <c r="F720" s="159"/>
      <c r="G720" s="159"/>
      <c r="H720" s="159"/>
      <c r="I720" s="159"/>
    </row>
    <row r="721" spans="1:9" x14ac:dyDescent="0.25">
      <c r="A721" s="159"/>
      <c r="B721" s="159"/>
      <c r="C721" s="159"/>
      <c r="D721" s="159"/>
      <c r="E721" s="159"/>
      <c r="F721" s="159"/>
      <c r="G721" s="159"/>
      <c r="H721" s="159"/>
      <c r="I721" s="159"/>
    </row>
    <row r="722" spans="1:9" x14ac:dyDescent="0.25">
      <c r="A722" s="159"/>
      <c r="B722" s="159"/>
      <c r="C722" s="159"/>
      <c r="D722" s="159"/>
      <c r="E722" s="159"/>
      <c r="F722" s="159"/>
      <c r="G722" s="159"/>
      <c r="H722" s="159"/>
      <c r="I722" s="159"/>
    </row>
    <row r="723" spans="1:9" x14ac:dyDescent="0.25">
      <c r="A723" s="159"/>
      <c r="B723" s="159"/>
      <c r="C723" s="159"/>
      <c r="D723" s="159"/>
      <c r="E723" s="159"/>
      <c r="F723" s="159"/>
      <c r="G723" s="159"/>
      <c r="H723" s="159"/>
      <c r="I723" s="159"/>
    </row>
    <row r="724" spans="1:9" x14ac:dyDescent="0.25">
      <c r="A724" s="159"/>
      <c r="B724" s="159"/>
      <c r="C724" s="159"/>
      <c r="D724" s="159"/>
      <c r="E724" s="159"/>
      <c r="F724" s="159"/>
      <c r="G724" s="159"/>
      <c r="H724" s="159"/>
      <c r="I724" s="159"/>
    </row>
    <row r="725" spans="1:9" x14ac:dyDescent="0.25">
      <c r="A725" s="159"/>
      <c r="B725" s="159"/>
      <c r="C725" s="159"/>
      <c r="D725" s="159"/>
      <c r="E725" s="159"/>
      <c r="F725" s="159"/>
      <c r="G725" s="159"/>
      <c r="H725" s="159"/>
      <c r="I725" s="159"/>
    </row>
    <row r="726" spans="1:9" x14ac:dyDescent="0.25">
      <c r="A726" s="159"/>
      <c r="B726" s="159"/>
      <c r="C726" s="159"/>
      <c r="D726" s="159"/>
      <c r="E726" s="159"/>
      <c r="F726" s="159"/>
      <c r="G726" s="159"/>
      <c r="H726" s="159"/>
      <c r="I726" s="159"/>
    </row>
    <row r="727" spans="1:9" x14ac:dyDescent="0.25">
      <c r="A727" s="159"/>
      <c r="B727" s="159"/>
      <c r="C727" s="159"/>
      <c r="D727" s="159"/>
      <c r="E727" s="159"/>
      <c r="F727" s="159"/>
      <c r="G727" s="159"/>
      <c r="H727" s="159"/>
      <c r="I727" s="159"/>
    </row>
    <row r="728" spans="1:9" x14ac:dyDescent="0.25">
      <c r="A728" s="159"/>
      <c r="B728" s="159"/>
      <c r="C728" s="159"/>
      <c r="D728" s="159"/>
      <c r="E728" s="159"/>
      <c r="F728" s="159"/>
      <c r="G728" s="159"/>
      <c r="H728" s="159"/>
      <c r="I728" s="159"/>
    </row>
    <row r="729" spans="1:9" x14ac:dyDescent="0.25">
      <c r="A729" s="159"/>
      <c r="B729" s="159"/>
      <c r="C729" s="159"/>
      <c r="D729" s="159"/>
      <c r="E729" s="159"/>
      <c r="F729" s="159"/>
      <c r="G729" s="159"/>
      <c r="H729" s="159"/>
      <c r="I729" s="159"/>
    </row>
    <row r="730" spans="1:9" x14ac:dyDescent="0.25">
      <c r="A730" s="159"/>
      <c r="B730" s="159"/>
      <c r="C730" s="159"/>
      <c r="D730" s="159"/>
      <c r="E730" s="159"/>
      <c r="F730" s="159"/>
      <c r="G730" s="159"/>
      <c r="H730" s="159"/>
      <c r="I730" s="159"/>
    </row>
    <row r="731" spans="1:9" x14ac:dyDescent="0.25">
      <c r="A731" s="159"/>
      <c r="B731" s="159"/>
      <c r="C731" s="159"/>
      <c r="D731" s="159"/>
      <c r="E731" s="159"/>
      <c r="F731" s="159"/>
      <c r="G731" s="159"/>
      <c r="H731" s="159"/>
      <c r="I731" s="159"/>
    </row>
    <row r="732" spans="1:9" x14ac:dyDescent="0.25">
      <c r="A732" s="159"/>
      <c r="B732" s="159"/>
      <c r="C732" s="159"/>
      <c r="D732" s="159"/>
      <c r="E732" s="159"/>
      <c r="F732" s="159"/>
      <c r="G732" s="159"/>
      <c r="H732" s="159"/>
      <c r="I732" s="159"/>
    </row>
    <row r="733" spans="1:9" x14ac:dyDescent="0.25">
      <c r="A733" s="159"/>
      <c r="B733" s="159"/>
      <c r="C733" s="159"/>
      <c r="D733" s="159"/>
      <c r="E733" s="159"/>
      <c r="F733" s="159"/>
      <c r="G733" s="159"/>
      <c r="H733" s="159"/>
      <c r="I733" s="159"/>
    </row>
    <row r="734" spans="1:9" x14ac:dyDescent="0.25">
      <c r="A734" s="159"/>
      <c r="B734" s="159"/>
      <c r="C734" s="159"/>
      <c r="D734" s="159"/>
      <c r="E734" s="159"/>
      <c r="F734" s="159"/>
      <c r="G734" s="159"/>
      <c r="H734" s="159"/>
      <c r="I734" s="159"/>
    </row>
    <row r="735" spans="1:9" x14ac:dyDescent="0.25">
      <c r="A735" s="159"/>
      <c r="B735" s="159"/>
      <c r="C735" s="159"/>
      <c r="D735" s="159"/>
      <c r="E735" s="159"/>
      <c r="F735" s="159"/>
      <c r="G735" s="159"/>
      <c r="H735" s="159"/>
      <c r="I735" s="159"/>
    </row>
    <row r="736" spans="1:9" x14ac:dyDescent="0.25">
      <c r="A736" s="159"/>
      <c r="B736" s="159"/>
      <c r="C736" s="159"/>
      <c r="D736" s="159"/>
      <c r="E736" s="159"/>
      <c r="F736" s="159"/>
      <c r="G736" s="159"/>
      <c r="H736" s="159"/>
      <c r="I736" s="159"/>
    </row>
    <row r="737" spans="1:9" x14ac:dyDescent="0.25">
      <c r="A737" s="159"/>
      <c r="B737" s="159"/>
      <c r="C737" s="159"/>
      <c r="D737" s="159"/>
      <c r="E737" s="159"/>
      <c r="F737" s="159"/>
      <c r="G737" s="159"/>
      <c r="H737" s="159"/>
      <c r="I737" s="159"/>
    </row>
    <row r="738" spans="1:9" x14ac:dyDescent="0.25">
      <c r="A738" s="159"/>
      <c r="B738" s="159"/>
      <c r="C738" s="159"/>
      <c r="D738" s="159"/>
      <c r="E738" s="159"/>
      <c r="F738" s="159"/>
      <c r="G738" s="159"/>
      <c r="H738" s="159"/>
      <c r="I738" s="159"/>
    </row>
    <row r="739" spans="1:9" x14ac:dyDescent="0.25">
      <c r="A739" s="159"/>
      <c r="B739" s="159"/>
      <c r="C739" s="159"/>
      <c r="D739" s="159"/>
      <c r="E739" s="159"/>
      <c r="F739" s="159"/>
      <c r="G739" s="159"/>
      <c r="H739" s="159"/>
      <c r="I739" s="159"/>
    </row>
    <row r="740" spans="1:9" x14ac:dyDescent="0.25">
      <c r="A740" s="159"/>
      <c r="B740" s="159"/>
      <c r="C740" s="159"/>
      <c r="D740" s="159"/>
      <c r="E740" s="159"/>
      <c r="F740" s="159"/>
      <c r="G740" s="159"/>
      <c r="H740" s="159"/>
      <c r="I740" s="159"/>
    </row>
    <row r="741" spans="1:9" x14ac:dyDescent="0.25">
      <c r="A741" s="159"/>
      <c r="B741" s="159"/>
      <c r="C741" s="159"/>
      <c r="D741" s="159"/>
      <c r="E741" s="159"/>
      <c r="F741" s="159"/>
      <c r="G741" s="159"/>
      <c r="H741" s="159"/>
      <c r="I741" s="159"/>
    </row>
    <row r="742" spans="1:9" x14ac:dyDescent="0.25">
      <c r="A742" s="159"/>
      <c r="B742" s="159"/>
      <c r="C742" s="159"/>
      <c r="D742" s="159"/>
      <c r="E742" s="159"/>
      <c r="F742" s="159"/>
      <c r="G742" s="159"/>
      <c r="H742" s="159"/>
      <c r="I742" s="159"/>
    </row>
    <row r="743" spans="1:9" x14ac:dyDescent="0.25">
      <c r="A743" s="159"/>
      <c r="B743" s="159"/>
      <c r="C743" s="159"/>
      <c r="D743" s="159"/>
      <c r="E743" s="159"/>
      <c r="F743" s="159"/>
      <c r="G743" s="159"/>
      <c r="H743" s="159"/>
      <c r="I743" s="159"/>
    </row>
    <row r="744" spans="1:9" x14ac:dyDescent="0.25">
      <c r="A744" s="159"/>
      <c r="B744" s="159"/>
      <c r="C744" s="159"/>
      <c r="D744" s="159"/>
      <c r="E744" s="159"/>
      <c r="F744" s="159"/>
      <c r="G744" s="159"/>
      <c r="H744" s="159"/>
      <c r="I744" s="159"/>
    </row>
    <row r="745" spans="1:9" x14ac:dyDescent="0.25">
      <c r="A745" s="159"/>
      <c r="B745" s="159"/>
      <c r="C745" s="159"/>
      <c r="D745" s="159"/>
      <c r="E745" s="159"/>
      <c r="F745" s="159"/>
      <c r="G745" s="159"/>
      <c r="H745" s="159"/>
      <c r="I745" s="159"/>
    </row>
    <row r="746" spans="1:9" x14ac:dyDescent="0.25">
      <c r="A746" s="159"/>
      <c r="B746" s="159"/>
      <c r="C746" s="159"/>
      <c r="D746" s="159"/>
      <c r="E746" s="159"/>
      <c r="F746" s="159"/>
      <c r="G746" s="159"/>
      <c r="H746" s="159"/>
      <c r="I746" s="159"/>
    </row>
    <row r="747" spans="1:9" x14ac:dyDescent="0.25">
      <c r="A747" s="159"/>
      <c r="B747" s="159"/>
      <c r="C747" s="159"/>
      <c r="D747" s="159"/>
      <c r="E747" s="159"/>
      <c r="F747" s="159"/>
      <c r="G747" s="159"/>
      <c r="H747" s="159"/>
      <c r="I747" s="159"/>
    </row>
    <row r="748" spans="1:9" x14ac:dyDescent="0.25">
      <c r="A748" s="159"/>
      <c r="B748" s="159"/>
      <c r="C748" s="159"/>
      <c r="D748" s="159"/>
      <c r="E748" s="159"/>
      <c r="F748" s="159"/>
      <c r="G748" s="159"/>
      <c r="H748" s="159"/>
      <c r="I748" s="159"/>
    </row>
    <row r="749" spans="1:9" x14ac:dyDescent="0.25">
      <c r="A749" s="159"/>
      <c r="B749" s="159"/>
      <c r="C749" s="159"/>
      <c r="D749" s="159"/>
      <c r="E749" s="159"/>
      <c r="F749" s="159"/>
      <c r="G749" s="159"/>
      <c r="H749" s="159"/>
      <c r="I749" s="159"/>
    </row>
    <row r="750" spans="1:9" x14ac:dyDescent="0.25">
      <c r="A750" s="159"/>
      <c r="B750" s="159"/>
      <c r="C750" s="159"/>
      <c r="D750" s="159"/>
      <c r="E750" s="159"/>
      <c r="F750" s="159"/>
      <c r="G750" s="159"/>
      <c r="H750" s="159"/>
      <c r="I750" s="159"/>
    </row>
    <row r="751" spans="1:9" x14ac:dyDescent="0.25">
      <c r="A751" s="159"/>
      <c r="B751" s="159"/>
      <c r="C751" s="159"/>
      <c r="D751" s="159"/>
      <c r="E751" s="159"/>
      <c r="F751" s="159"/>
      <c r="G751" s="159"/>
      <c r="H751" s="159"/>
      <c r="I751" s="159"/>
    </row>
    <row r="752" spans="1:9" x14ac:dyDescent="0.25">
      <c r="A752" s="159"/>
      <c r="B752" s="159"/>
      <c r="C752" s="159"/>
      <c r="D752" s="159"/>
      <c r="E752" s="159"/>
      <c r="F752" s="159"/>
      <c r="G752" s="159"/>
      <c r="H752" s="159"/>
      <c r="I752" s="159"/>
    </row>
    <row r="753" spans="1:9" x14ac:dyDescent="0.25">
      <c r="A753" s="159"/>
      <c r="B753" s="159"/>
      <c r="C753" s="159"/>
      <c r="D753" s="159"/>
      <c r="E753" s="159"/>
      <c r="F753" s="159"/>
      <c r="G753" s="159"/>
      <c r="H753" s="159"/>
      <c r="I753" s="159"/>
    </row>
    <row r="754" spans="1:9" x14ac:dyDescent="0.25">
      <c r="A754" s="159"/>
      <c r="B754" s="159"/>
      <c r="C754" s="159"/>
      <c r="D754" s="159"/>
      <c r="E754" s="159"/>
      <c r="F754" s="159"/>
      <c r="G754" s="159"/>
      <c r="H754" s="159"/>
      <c r="I754" s="159"/>
    </row>
    <row r="755" spans="1:9" x14ac:dyDescent="0.25">
      <c r="A755" s="159"/>
      <c r="B755" s="159"/>
      <c r="C755" s="159"/>
      <c r="D755" s="159"/>
      <c r="E755" s="159"/>
      <c r="F755" s="159"/>
      <c r="G755" s="159"/>
      <c r="H755" s="159"/>
      <c r="I755" s="159"/>
    </row>
    <row r="756" spans="1:9" x14ac:dyDescent="0.25">
      <c r="A756" s="159"/>
      <c r="B756" s="159"/>
      <c r="C756" s="159"/>
      <c r="D756" s="159"/>
      <c r="E756" s="159"/>
      <c r="F756" s="159"/>
      <c r="G756" s="159"/>
      <c r="H756" s="159"/>
      <c r="I756" s="159"/>
    </row>
    <row r="757" spans="1:9" x14ac:dyDescent="0.25">
      <c r="A757" s="159"/>
      <c r="B757" s="159"/>
      <c r="C757" s="159"/>
      <c r="D757" s="159"/>
      <c r="E757" s="159"/>
      <c r="F757" s="159"/>
      <c r="G757" s="159"/>
      <c r="H757" s="159"/>
      <c r="I757" s="159"/>
    </row>
    <row r="758" spans="1:9" x14ac:dyDescent="0.25">
      <c r="A758" s="159"/>
      <c r="B758" s="159"/>
      <c r="C758" s="159"/>
      <c r="D758" s="159"/>
      <c r="E758" s="159"/>
      <c r="F758" s="159"/>
      <c r="G758" s="159"/>
      <c r="H758" s="159"/>
      <c r="I758" s="159"/>
    </row>
    <row r="759" spans="1:9" x14ac:dyDescent="0.25">
      <c r="A759" s="159"/>
      <c r="B759" s="159"/>
      <c r="C759" s="159"/>
      <c r="D759" s="159"/>
      <c r="E759" s="159"/>
      <c r="F759" s="159"/>
      <c r="G759" s="159"/>
      <c r="H759" s="159"/>
      <c r="I759" s="159"/>
    </row>
    <row r="760" spans="1:9" x14ac:dyDescent="0.25">
      <c r="A760" s="159"/>
      <c r="B760" s="159"/>
      <c r="C760" s="159"/>
      <c r="D760" s="159"/>
      <c r="E760" s="159"/>
      <c r="F760" s="159"/>
      <c r="G760" s="159"/>
      <c r="H760" s="159"/>
      <c r="I760" s="159"/>
    </row>
    <row r="761" spans="1:9" x14ac:dyDescent="0.25">
      <c r="A761" s="159"/>
      <c r="B761" s="159"/>
      <c r="C761" s="159"/>
      <c r="D761" s="159"/>
      <c r="E761" s="159"/>
      <c r="F761" s="159"/>
      <c r="G761" s="159"/>
      <c r="H761" s="159"/>
      <c r="I761" s="159"/>
    </row>
    <row r="762" spans="1:9" x14ac:dyDescent="0.25">
      <c r="A762" s="159"/>
      <c r="B762" s="159"/>
      <c r="C762" s="159"/>
      <c r="D762" s="159"/>
      <c r="E762" s="159"/>
      <c r="F762" s="159"/>
      <c r="G762" s="159"/>
      <c r="H762" s="159"/>
      <c r="I762" s="159"/>
    </row>
    <row r="763" spans="1:9" x14ac:dyDescent="0.25">
      <c r="A763" s="159"/>
      <c r="B763" s="159"/>
      <c r="C763" s="159"/>
      <c r="D763" s="159"/>
      <c r="E763" s="159"/>
      <c r="F763" s="159"/>
      <c r="G763" s="159"/>
      <c r="H763" s="159"/>
      <c r="I763" s="159"/>
    </row>
    <row r="764" spans="1:9" x14ac:dyDescent="0.25">
      <c r="A764" s="159"/>
      <c r="B764" s="159"/>
      <c r="C764" s="159"/>
      <c r="D764" s="159"/>
      <c r="E764" s="159"/>
      <c r="F764" s="159"/>
      <c r="G764" s="159"/>
      <c r="H764" s="159"/>
      <c r="I764" s="159"/>
    </row>
    <row r="765" spans="1:9" x14ac:dyDescent="0.25">
      <c r="A765" s="159"/>
      <c r="B765" s="159"/>
      <c r="C765" s="159"/>
      <c r="D765" s="159"/>
      <c r="E765" s="159"/>
      <c r="F765" s="159"/>
      <c r="G765" s="159"/>
      <c r="H765" s="159"/>
      <c r="I765" s="159"/>
    </row>
    <row r="766" spans="1:9" x14ac:dyDescent="0.25">
      <c r="A766" s="159"/>
      <c r="B766" s="159"/>
      <c r="C766" s="159"/>
      <c r="D766" s="159"/>
      <c r="E766" s="159"/>
      <c r="F766" s="159"/>
      <c r="G766" s="159"/>
      <c r="H766" s="159"/>
      <c r="I766" s="159"/>
    </row>
    <row r="767" spans="1:9" x14ac:dyDescent="0.25">
      <c r="A767" s="159"/>
      <c r="B767" s="159"/>
      <c r="C767" s="159"/>
      <c r="D767" s="159"/>
      <c r="E767" s="159"/>
      <c r="F767" s="159"/>
      <c r="G767" s="159"/>
      <c r="H767" s="159"/>
      <c r="I767" s="159"/>
    </row>
    <row r="768" spans="1:9" x14ac:dyDescent="0.25">
      <c r="A768" s="159"/>
      <c r="B768" s="159"/>
      <c r="C768" s="159"/>
      <c r="D768" s="159"/>
      <c r="E768" s="159"/>
      <c r="F768" s="159"/>
      <c r="G768" s="159"/>
      <c r="H768" s="159"/>
      <c r="I768" s="159"/>
    </row>
    <row r="769" spans="1:9" x14ac:dyDescent="0.25">
      <c r="A769" s="159"/>
      <c r="B769" s="159"/>
      <c r="C769" s="159"/>
      <c r="D769" s="159"/>
      <c r="E769" s="159"/>
      <c r="F769" s="159"/>
      <c r="G769" s="159"/>
      <c r="H769" s="159"/>
      <c r="I769" s="159"/>
    </row>
    <row r="770" spans="1:9" x14ac:dyDescent="0.25">
      <c r="A770" s="159"/>
      <c r="B770" s="159"/>
      <c r="C770" s="159"/>
      <c r="D770" s="159"/>
      <c r="E770" s="159"/>
      <c r="F770" s="159"/>
      <c r="G770" s="159"/>
      <c r="H770" s="159"/>
      <c r="I770" s="159"/>
    </row>
    <row r="771" spans="1:9" x14ac:dyDescent="0.25">
      <c r="A771" s="159"/>
      <c r="B771" s="159"/>
      <c r="C771" s="159"/>
      <c r="D771" s="159"/>
      <c r="E771" s="159"/>
      <c r="F771" s="159"/>
      <c r="G771" s="159"/>
      <c r="H771" s="159"/>
      <c r="I771" s="159"/>
    </row>
    <row r="772" spans="1:9" x14ac:dyDescent="0.25">
      <c r="A772" s="159"/>
      <c r="B772" s="159"/>
      <c r="C772" s="159"/>
      <c r="D772" s="159"/>
      <c r="E772" s="159"/>
      <c r="F772" s="159"/>
      <c r="G772" s="159"/>
      <c r="H772" s="159"/>
      <c r="I772" s="159"/>
    </row>
    <row r="773" spans="1:9" x14ac:dyDescent="0.25">
      <c r="A773" s="159"/>
      <c r="B773" s="159"/>
      <c r="C773" s="159"/>
      <c r="D773" s="159"/>
      <c r="E773" s="159"/>
      <c r="F773" s="159"/>
      <c r="G773" s="159"/>
      <c r="H773" s="159"/>
      <c r="I773" s="159"/>
    </row>
    <row r="774" spans="1:9" x14ac:dyDescent="0.25">
      <c r="A774" s="159"/>
      <c r="B774" s="159"/>
      <c r="C774" s="159"/>
      <c r="D774" s="159"/>
      <c r="E774" s="159"/>
      <c r="F774" s="159"/>
      <c r="G774" s="159"/>
      <c r="H774" s="159"/>
      <c r="I774" s="159"/>
    </row>
    <row r="775" spans="1:9" x14ac:dyDescent="0.25">
      <c r="A775" s="159"/>
      <c r="B775" s="159"/>
      <c r="C775" s="159"/>
      <c r="D775" s="159"/>
      <c r="E775" s="159"/>
      <c r="F775" s="159"/>
      <c r="G775" s="159"/>
      <c r="H775" s="159"/>
      <c r="I775" s="159"/>
    </row>
    <row r="776" spans="1:9" x14ac:dyDescent="0.25">
      <c r="A776" s="159"/>
      <c r="B776" s="159"/>
      <c r="C776" s="159"/>
      <c r="D776" s="159"/>
      <c r="E776" s="159"/>
      <c r="F776" s="159"/>
      <c r="G776" s="159"/>
      <c r="H776" s="159"/>
      <c r="I776" s="159"/>
    </row>
    <row r="777" spans="1:9" x14ac:dyDescent="0.25">
      <c r="A777" s="159"/>
      <c r="B777" s="159"/>
      <c r="C777" s="159"/>
      <c r="D777" s="159"/>
      <c r="E777" s="159"/>
      <c r="F777" s="159"/>
      <c r="G777" s="159"/>
      <c r="H777" s="159"/>
      <c r="I777" s="159"/>
    </row>
    <row r="778" spans="1:9" x14ac:dyDescent="0.25">
      <c r="A778" s="159"/>
      <c r="B778" s="159"/>
      <c r="C778" s="159"/>
      <c r="D778" s="159"/>
      <c r="E778" s="159"/>
      <c r="F778" s="159"/>
      <c r="G778" s="159"/>
      <c r="H778" s="159"/>
      <c r="I778" s="159"/>
    </row>
    <row r="779" spans="1:9" x14ac:dyDescent="0.25">
      <c r="A779" s="159"/>
      <c r="B779" s="159"/>
      <c r="C779" s="159"/>
      <c r="D779" s="159"/>
      <c r="E779" s="159"/>
      <c r="F779" s="159"/>
      <c r="G779" s="159"/>
      <c r="H779" s="159"/>
      <c r="I779" s="159"/>
    </row>
    <row r="780" spans="1:9" x14ac:dyDescent="0.25">
      <c r="A780" s="159"/>
      <c r="B780" s="159"/>
      <c r="C780" s="159"/>
      <c r="D780" s="159"/>
      <c r="E780" s="159"/>
      <c r="F780" s="159"/>
      <c r="G780" s="159"/>
      <c r="H780" s="159"/>
      <c r="I780" s="159"/>
    </row>
    <row r="781" spans="1:9" x14ac:dyDescent="0.25">
      <c r="A781" s="159"/>
      <c r="B781" s="159"/>
      <c r="C781" s="159"/>
      <c r="D781" s="159"/>
      <c r="E781" s="159"/>
      <c r="F781" s="159"/>
      <c r="G781" s="159"/>
      <c r="H781" s="159"/>
      <c r="I781" s="159"/>
    </row>
    <row r="782" spans="1:9" x14ac:dyDescent="0.25">
      <c r="A782" s="159"/>
      <c r="B782" s="159"/>
      <c r="C782" s="159"/>
      <c r="D782" s="159"/>
      <c r="E782" s="159"/>
      <c r="F782" s="159"/>
      <c r="G782" s="159"/>
      <c r="H782" s="159"/>
      <c r="I782" s="159"/>
    </row>
    <row r="783" spans="1:9" x14ac:dyDescent="0.25">
      <c r="A783" s="159"/>
      <c r="B783" s="159"/>
      <c r="C783" s="159"/>
      <c r="D783" s="159"/>
      <c r="E783" s="159"/>
      <c r="F783" s="159"/>
      <c r="G783" s="159"/>
      <c r="H783" s="159"/>
      <c r="I783" s="159"/>
    </row>
    <row r="784" spans="1:9" x14ac:dyDescent="0.25">
      <c r="A784" s="159"/>
      <c r="B784" s="159"/>
      <c r="C784" s="159"/>
      <c r="D784" s="159"/>
      <c r="E784" s="159"/>
      <c r="F784" s="159"/>
      <c r="G784" s="159"/>
      <c r="H784" s="159"/>
      <c r="I784" s="159"/>
    </row>
    <row r="785" spans="1:9" x14ac:dyDescent="0.25">
      <c r="A785" s="159"/>
      <c r="B785" s="159"/>
      <c r="C785" s="159"/>
      <c r="D785" s="159"/>
      <c r="E785" s="159"/>
      <c r="F785" s="159"/>
      <c r="G785" s="159"/>
      <c r="H785" s="159"/>
      <c r="I785" s="159"/>
    </row>
    <row r="786" spans="1:9" x14ac:dyDescent="0.25">
      <c r="A786" s="159"/>
      <c r="B786" s="159"/>
      <c r="C786" s="159"/>
      <c r="D786" s="159"/>
      <c r="E786" s="159"/>
      <c r="F786" s="159"/>
      <c r="G786" s="159"/>
      <c r="H786" s="159"/>
      <c r="I786" s="159"/>
    </row>
    <row r="787" spans="1:9" x14ac:dyDescent="0.25">
      <c r="A787" s="159"/>
      <c r="B787" s="159"/>
      <c r="C787" s="159"/>
      <c r="D787" s="159"/>
      <c r="E787" s="159"/>
      <c r="F787" s="159"/>
      <c r="G787" s="159"/>
      <c r="H787" s="159"/>
      <c r="I787" s="159"/>
    </row>
    <row r="788" spans="1:9" x14ac:dyDescent="0.25">
      <c r="A788" s="159"/>
      <c r="B788" s="159"/>
      <c r="C788" s="159"/>
      <c r="D788" s="159"/>
      <c r="E788" s="159"/>
      <c r="F788" s="159"/>
      <c r="G788" s="159"/>
      <c r="H788" s="159"/>
      <c r="I788" s="159"/>
    </row>
    <row r="789" spans="1:9" x14ac:dyDescent="0.25">
      <c r="A789" s="159"/>
      <c r="B789" s="159"/>
      <c r="C789" s="159"/>
      <c r="D789" s="159"/>
      <c r="E789" s="159"/>
      <c r="F789" s="159"/>
      <c r="G789" s="159"/>
      <c r="H789" s="159"/>
      <c r="I789" s="159"/>
    </row>
    <row r="790" spans="1:9" x14ac:dyDescent="0.25">
      <c r="A790" s="159"/>
      <c r="B790" s="159"/>
      <c r="C790" s="159"/>
      <c r="D790" s="159"/>
      <c r="E790" s="159"/>
      <c r="F790" s="159"/>
      <c r="G790" s="159"/>
      <c r="H790" s="159"/>
      <c r="I790" s="159"/>
    </row>
    <row r="791" spans="1:9" x14ac:dyDescent="0.25">
      <c r="A791" s="159"/>
      <c r="B791" s="159"/>
      <c r="C791" s="159"/>
      <c r="D791" s="159"/>
      <c r="E791" s="159"/>
      <c r="F791" s="159"/>
      <c r="G791" s="159"/>
      <c r="H791" s="159"/>
      <c r="I791" s="159"/>
    </row>
    <row r="792" spans="1:9" x14ac:dyDescent="0.25">
      <c r="A792" s="159"/>
      <c r="B792" s="159"/>
      <c r="C792" s="159"/>
      <c r="D792" s="159"/>
      <c r="E792" s="159"/>
      <c r="F792" s="159"/>
      <c r="G792" s="159"/>
      <c r="H792" s="159"/>
      <c r="I792" s="159"/>
    </row>
    <row r="793" spans="1:9" x14ac:dyDescent="0.25">
      <c r="A793" s="159"/>
      <c r="B793" s="159"/>
      <c r="C793" s="159"/>
      <c r="D793" s="159"/>
      <c r="E793" s="159"/>
      <c r="F793" s="159"/>
      <c r="G793" s="159"/>
      <c r="H793" s="159"/>
      <c r="I793" s="159"/>
    </row>
    <row r="794" spans="1:9" x14ac:dyDescent="0.25">
      <c r="A794" s="159"/>
      <c r="B794" s="159"/>
      <c r="C794" s="159"/>
      <c r="D794" s="159"/>
      <c r="E794" s="159"/>
      <c r="F794" s="159"/>
      <c r="G794" s="159"/>
      <c r="H794" s="159"/>
      <c r="I794" s="159"/>
    </row>
    <row r="795" spans="1:9" x14ac:dyDescent="0.25">
      <c r="A795" s="159"/>
      <c r="B795" s="159"/>
      <c r="C795" s="159"/>
      <c r="D795" s="159"/>
      <c r="E795" s="159"/>
      <c r="F795" s="159"/>
      <c r="G795" s="159"/>
      <c r="H795" s="159"/>
      <c r="I795" s="159"/>
    </row>
    <row r="796" spans="1:9" x14ac:dyDescent="0.25">
      <c r="A796" s="159"/>
      <c r="B796" s="159"/>
      <c r="C796" s="159"/>
      <c r="D796" s="159"/>
      <c r="E796" s="159"/>
      <c r="F796" s="159"/>
      <c r="G796" s="159"/>
      <c r="H796" s="159"/>
      <c r="I796" s="159"/>
    </row>
    <row r="797" spans="1:9" x14ac:dyDescent="0.25">
      <c r="A797" s="159"/>
      <c r="B797" s="159"/>
      <c r="C797" s="159"/>
      <c r="D797" s="159"/>
      <c r="E797" s="159"/>
      <c r="F797" s="159"/>
      <c r="G797" s="159"/>
      <c r="H797" s="159"/>
      <c r="I797" s="159"/>
    </row>
    <row r="798" spans="1:9" x14ac:dyDescent="0.25">
      <c r="A798" s="159"/>
      <c r="B798" s="159"/>
      <c r="C798" s="159"/>
      <c r="D798" s="159"/>
      <c r="E798" s="159"/>
      <c r="F798" s="159"/>
      <c r="G798" s="159"/>
      <c r="H798" s="159"/>
      <c r="I798" s="159"/>
    </row>
    <row r="799" spans="1:9" x14ac:dyDescent="0.25">
      <c r="A799" s="159"/>
      <c r="B799" s="159"/>
      <c r="C799" s="159"/>
      <c r="D799" s="159"/>
      <c r="E799" s="159"/>
      <c r="F799" s="159"/>
      <c r="G799" s="159"/>
      <c r="H799" s="159"/>
      <c r="I799" s="159"/>
    </row>
    <row r="800" spans="1:9" x14ac:dyDescent="0.25">
      <c r="A800" s="159"/>
      <c r="B800" s="159"/>
      <c r="C800" s="159"/>
      <c r="D800" s="159"/>
      <c r="E800" s="159"/>
      <c r="F800" s="159"/>
      <c r="G800" s="159"/>
      <c r="H800" s="159"/>
      <c r="I800" s="159"/>
    </row>
    <row r="801" spans="1:9" x14ac:dyDescent="0.25">
      <c r="A801" s="159"/>
      <c r="B801" s="159"/>
      <c r="C801" s="159"/>
      <c r="D801" s="159"/>
      <c r="E801" s="159"/>
      <c r="F801" s="159"/>
      <c r="G801" s="159"/>
      <c r="H801" s="159"/>
      <c r="I801" s="159"/>
    </row>
    <row r="802" spans="1:9" x14ac:dyDescent="0.25">
      <c r="A802" s="159"/>
      <c r="B802" s="159"/>
      <c r="C802" s="159"/>
      <c r="D802" s="159"/>
      <c r="E802" s="159"/>
      <c r="F802" s="159"/>
      <c r="G802" s="159"/>
      <c r="H802" s="159"/>
      <c r="I802" s="159"/>
    </row>
    <row r="803" spans="1:9" x14ac:dyDescent="0.25">
      <c r="A803" s="159"/>
      <c r="B803" s="159"/>
      <c r="C803" s="159"/>
      <c r="D803" s="159"/>
      <c r="E803" s="159"/>
      <c r="F803" s="159"/>
      <c r="G803" s="159"/>
      <c r="H803" s="159"/>
      <c r="I803" s="159"/>
    </row>
    <row r="804" spans="1:9" x14ac:dyDescent="0.25">
      <c r="A804" s="159"/>
      <c r="B804" s="159"/>
      <c r="C804" s="159"/>
      <c r="D804" s="159"/>
      <c r="E804" s="159"/>
      <c r="F804" s="159"/>
      <c r="G804" s="159"/>
      <c r="H804" s="159"/>
      <c r="I804" s="159"/>
    </row>
    <row r="805" spans="1:9" x14ac:dyDescent="0.25">
      <c r="A805" s="159"/>
      <c r="B805" s="159"/>
      <c r="C805" s="159"/>
      <c r="D805" s="159"/>
      <c r="E805" s="159"/>
      <c r="F805" s="159"/>
      <c r="G805" s="159"/>
      <c r="H805" s="159"/>
      <c r="I805" s="159"/>
    </row>
    <row r="806" spans="1:9" x14ac:dyDescent="0.25">
      <c r="A806" s="159"/>
      <c r="B806" s="159"/>
      <c r="C806" s="159"/>
      <c r="D806" s="159"/>
      <c r="E806" s="159"/>
      <c r="F806" s="159"/>
      <c r="G806" s="159"/>
      <c r="H806" s="159"/>
      <c r="I806" s="159"/>
    </row>
    <row r="807" spans="1:9" x14ac:dyDescent="0.25">
      <c r="A807" s="159"/>
      <c r="B807" s="159"/>
      <c r="C807" s="159"/>
      <c r="D807" s="159"/>
      <c r="E807" s="159"/>
      <c r="F807" s="159"/>
      <c r="G807" s="159"/>
      <c r="H807" s="159"/>
      <c r="I807" s="159"/>
    </row>
    <row r="808" spans="1:9" x14ac:dyDescent="0.25">
      <c r="A808" s="159"/>
      <c r="B808" s="159"/>
      <c r="C808" s="159"/>
      <c r="D808" s="159"/>
      <c r="E808" s="159"/>
      <c r="F808" s="159"/>
      <c r="G808" s="159"/>
      <c r="H808" s="159"/>
      <c r="I808" s="159"/>
    </row>
    <row r="809" spans="1:9" x14ac:dyDescent="0.25">
      <c r="A809" s="159"/>
      <c r="B809" s="159"/>
      <c r="C809" s="159"/>
      <c r="D809" s="159"/>
      <c r="E809" s="159"/>
      <c r="F809" s="159"/>
      <c r="G809" s="159"/>
      <c r="H809" s="159"/>
      <c r="I809" s="159"/>
    </row>
    <row r="810" spans="1:9" x14ac:dyDescent="0.25">
      <c r="A810" s="159"/>
      <c r="B810" s="159"/>
      <c r="C810" s="159"/>
      <c r="D810" s="159"/>
      <c r="E810" s="159"/>
      <c r="F810" s="159"/>
      <c r="G810" s="159"/>
      <c r="H810" s="159"/>
      <c r="I810" s="159"/>
    </row>
    <row r="811" spans="1:9" x14ac:dyDescent="0.25">
      <c r="A811" s="159"/>
      <c r="B811" s="159"/>
      <c r="C811" s="159"/>
      <c r="D811" s="159"/>
      <c r="E811" s="159"/>
      <c r="F811" s="159"/>
      <c r="G811" s="159"/>
      <c r="H811" s="159"/>
      <c r="I811" s="159"/>
    </row>
    <row r="812" spans="1:9" x14ac:dyDescent="0.25">
      <c r="A812" s="159"/>
      <c r="B812" s="159"/>
      <c r="C812" s="159"/>
      <c r="D812" s="159"/>
      <c r="E812" s="159"/>
      <c r="F812" s="159"/>
      <c r="G812" s="159"/>
      <c r="H812" s="159"/>
      <c r="I812" s="159"/>
    </row>
    <row r="813" spans="1:9" x14ac:dyDescent="0.25">
      <c r="A813" s="159"/>
      <c r="B813" s="159"/>
      <c r="C813" s="159"/>
      <c r="D813" s="159"/>
      <c r="E813" s="159"/>
      <c r="F813" s="159"/>
      <c r="G813" s="159"/>
      <c r="H813" s="159"/>
      <c r="I813" s="159"/>
    </row>
    <row r="814" spans="1:9" x14ac:dyDescent="0.25">
      <c r="A814" s="159"/>
      <c r="B814" s="159"/>
      <c r="C814" s="159"/>
      <c r="D814" s="159"/>
      <c r="E814" s="159"/>
      <c r="F814" s="159"/>
      <c r="G814" s="159"/>
      <c r="H814" s="159"/>
      <c r="I814" s="159"/>
    </row>
    <row r="815" spans="1:9" x14ac:dyDescent="0.25">
      <c r="A815" s="159"/>
      <c r="B815" s="159"/>
      <c r="C815" s="159"/>
      <c r="D815" s="159"/>
      <c r="E815" s="159"/>
      <c r="F815" s="159"/>
      <c r="G815" s="159"/>
      <c r="H815" s="159"/>
      <c r="I815" s="159"/>
    </row>
    <row r="816" spans="1:9" x14ac:dyDescent="0.25">
      <c r="A816" s="159"/>
      <c r="B816" s="159"/>
      <c r="C816" s="159"/>
      <c r="D816" s="159"/>
      <c r="E816" s="159"/>
      <c r="F816" s="159"/>
      <c r="G816" s="159"/>
      <c r="H816" s="159"/>
      <c r="I816" s="159"/>
    </row>
    <row r="817" spans="1:9" x14ac:dyDescent="0.25">
      <c r="A817" s="159"/>
      <c r="B817" s="159"/>
      <c r="C817" s="159"/>
      <c r="D817" s="159"/>
      <c r="E817" s="159"/>
      <c r="F817" s="159"/>
      <c r="G817" s="159"/>
      <c r="H817" s="159"/>
      <c r="I817" s="159"/>
    </row>
    <row r="818" spans="1:9" x14ac:dyDescent="0.25">
      <c r="A818" s="159"/>
      <c r="B818" s="159"/>
      <c r="C818" s="159"/>
      <c r="D818" s="159"/>
      <c r="E818" s="159"/>
      <c r="F818" s="159"/>
      <c r="G818" s="159"/>
      <c r="H818" s="159"/>
      <c r="I818" s="159"/>
    </row>
    <row r="819" spans="1:9" x14ac:dyDescent="0.25">
      <c r="A819" s="159"/>
      <c r="B819" s="159"/>
      <c r="C819" s="159"/>
      <c r="D819" s="159"/>
      <c r="E819" s="159"/>
      <c r="F819" s="159"/>
      <c r="G819" s="159"/>
      <c r="H819" s="159"/>
      <c r="I819" s="159"/>
    </row>
    <row r="820" spans="1:9" x14ac:dyDescent="0.25">
      <c r="A820" s="159"/>
      <c r="B820" s="159"/>
      <c r="C820" s="159"/>
      <c r="D820" s="159"/>
      <c r="E820" s="159"/>
      <c r="F820" s="159"/>
      <c r="G820" s="159"/>
      <c r="H820" s="159"/>
      <c r="I820" s="159"/>
    </row>
    <row r="821" spans="1:9" x14ac:dyDescent="0.25">
      <c r="A821" s="159"/>
      <c r="B821" s="159"/>
      <c r="C821" s="159"/>
      <c r="D821" s="159"/>
      <c r="E821" s="159"/>
      <c r="F821" s="159"/>
      <c r="G821" s="159"/>
      <c r="H821" s="159"/>
      <c r="I821" s="159"/>
    </row>
    <row r="822" spans="1:9" x14ac:dyDescent="0.25">
      <c r="A822" s="159"/>
      <c r="B822" s="159"/>
      <c r="C822" s="159"/>
      <c r="D822" s="159"/>
      <c r="E822" s="159"/>
      <c r="F822" s="159"/>
      <c r="G822" s="159"/>
      <c r="H822" s="159"/>
      <c r="I822" s="159"/>
    </row>
    <row r="823" spans="1:9" x14ac:dyDescent="0.25">
      <c r="A823" s="159"/>
      <c r="B823" s="159"/>
      <c r="C823" s="159"/>
      <c r="D823" s="159"/>
      <c r="E823" s="159"/>
      <c r="F823" s="159"/>
      <c r="G823" s="159"/>
      <c r="H823" s="159"/>
      <c r="I823" s="159"/>
    </row>
    <row r="824" spans="1:9" x14ac:dyDescent="0.25">
      <c r="A824" s="159"/>
      <c r="B824" s="159"/>
      <c r="C824" s="159"/>
      <c r="D824" s="159"/>
      <c r="E824" s="159"/>
      <c r="F824" s="159"/>
      <c r="G824" s="159"/>
      <c r="H824" s="159"/>
      <c r="I824" s="159"/>
    </row>
    <row r="825" spans="1:9" x14ac:dyDescent="0.25">
      <c r="A825" s="159"/>
      <c r="B825" s="159"/>
      <c r="C825" s="159"/>
      <c r="D825" s="159"/>
      <c r="E825" s="159"/>
      <c r="F825" s="159"/>
      <c r="G825" s="159"/>
      <c r="H825" s="159"/>
      <c r="I825" s="159"/>
    </row>
    <row r="826" spans="1:9" x14ac:dyDescent="0.25">
      <c r="A826" s="159"/>
      <c r="B826" s="159"/>
      <c r="C826" s="159"/>
      <c r="D826" s="159"/>
      <c r="E826" s="159"/>
      <c r="F826" s="159"/>
      <c r="G826" s="159"/>
      <c r="H826" s="159"/>
      <c r="I826" s="159"/>
    </row>
    <row r="827" spans="1:9" x14ac:dyDescent="0.25">
      <c r="A827" s="159"/>
      <c r="B827" s="159"/>
      <c r="C827" s="159"/>
      <c r="D827" s="159"/>
      <c r="E827" s="159"/>
      <c r="F827" s="159"/>
      <c r="G827" s="159"/>
      <c r="H827" s="159"/>
      <c r="I827" s="159"/>
    </row>
    <row r="828" spans="1:9" x14ac:dyDescent="0.25">
      <c r="A828" s="159"/>
      <c r="B828" s="159"/>
      <c r="C828" s="159"/>
      <c r="D828" s="159"/>
      <c r="E828" s="159"/>
      <c r="F828" s="159"/>
      <c r="G828" s="159"/>
      <c r="H828" s="159"/>
      <c r="I828" s="159"/>
    </row>
    <row r="829" spans="1:9" x14ac:dyDescent="0.25">
      <c r="A829" s="159"/>
      <c r="B829" s="159"/>
      <c r="C829" s="159"/>
      <c r="D829" s="159"/>
      <c r="E829" s="159"/>
      <c r="F829" s="159"/>
      <c r="G829" s="159"/>
      <c r="H829" s="159"/>
      <c r="I829" s="159"/>
    </row>
    <row r="830" spans="1:9" x14ac:dyDescent="0.25">
      <c r="A830" s="159"/>
      <c r="B830" s="159"/>
      <c r="C830" s="159"/>
      <c r="D830" s="159"/>
      <c r="E830" s="159"/>
      <c r="F830" s="159"/>
      <c r="G830" s="159"/>
      <c r="H830" s="159"/>
      <c r="I830" s="159"/>
    </row>
    <row r="831" spans="1:9" x14ac:dyDescent="0.25">
      <c r="A831" s="159"/>
      <c r="B831" s="159"/>
      <c r="C831" s="159"/>
      <c r="D831" s="159"/>
      <c r="E831" s="159"/>
      <c r="F831" s="159"/>
      <c r="G831" s="159"/>
      <c r="H831" s="159"/>
      <c r="I831" s="159"/>
    </row>
    <row r="832" spans="1:9" x14ac:dyDescent="0.25">
      <c r="A832" s="159"/>
      <c r="B832" s="159"/>
      <c r="C832" s="159"/>
      <c r="D832" s="159"/>
      <c r="E832" s="159"/>
      <c r="F832" s="159"/>
      <c r="G832" s="159"/>
      <c r="H832" s="159"/>
      <c r="I832" s="159"/>
    </row>
    <row r="833" spans="1:9" x14ac:dyDescent="0.25">
      <c r="A833" s="159"/>
      <c r="B833" s="159"/>
      <c r="C833" s="159"/>
      <c r="D833" s="159"/>
      <c r="E833" s="159"/>
      <c r="F833" s="159"/>
      <c r="G833" s="159"/>
      <c r="H833" s="159"/>
      <c r="I833" s="159"/>
    </row>
    <row r="834" spans="1:9" x14ac:dyDescent="0.25">
      <c r="A834" s="159"/>
      <c r="B834" s="159"/>
      <c r="C834" s="159"/>
      <c r="D834" s="159"/>
      <c r="E834" s="159"/>
      <c r="F834" s="159"/>
      <c r="G834" s="159"/>
      <c r="H834" s="159"/>
      <c r="I834" s="159"/>
    </row>
    <row r="835" spans="1:9" x14ac:dyDescent="0.25">
      <c r="A835" s="159"/>
      <c r="B835" s="159"/>
      <c r="C835" s="159"/>
      <c r="D835" s="159"/>
      <c r="E835" s="159"/>
      <c r="F835" s="159"/>
      <c r="G835" s="159"/>
      <c r="H835" s="159"/>
      <c r="I835" s="159"/>
    </row>
    <row r="836" spans="1:9" x14ac:dyDescent="0.25">
      <c r="A836" s="159"/>
      <c r="B836" s="159"/>
      <c r="C836" s="159"/>
      <c r="D836" s="159"/>
      <c r="E836" s="159"/>
      <c r="F836" s="159"/>
      <c r="G836" s="159"/>
      <c r="H836" s="159"/>
      <c r="I836" s="159"/>
    </row>
    <row r="837" spans="1:9" x14ac:dyDescent="0.25">
      <c r="A837" s="159"/>
      <c r="B837" s="159"/>
      <c r="C837" s="159"/>
      <c r="D837" s="159"/>
      <c r="E837" s="159"/>
      <c r="F837" s="159"/>
      <c r="G837" s="159"/>
      <c r="H837" s="159"/>
      <c r="I837" s="159"/>
    </row>
    <row r="838" spans="1:9" x14ac:dyDescent="0.25">
      <c r="A838" s="159"/>
      <c r="B838" s="159"/>
      <c r="C838" s="159"/>
      <c r="D838" s="159"/>
      <c r="E838" s="159"/>
      <c r="F838" s="159"/>
      <c r="G838" s="159"/>
      <c r="H838" s="159"/>
      <c r="I838" s="159"/>
    </row>
    <row r="839" spans="1:9" x14ac:dyDescent="0.25">
      <c r="A839" s="159"/>
      <c r="B839" s="159"/>
      <c r="C839" s="159"/>
      <c r="D839" s="159"/>
      <c r="E839" s="159"/>
      <c r="F839" s="159"/>
      <c r="G839" s="159"/>
      <c r="H839" s="159"/>
      <c r="I839" s="159"/>
    </row>
    <row r="840" spans="1:9" x14ac:dyDescent="0.25">
      <c r="A840" s="159"/>
      <c r="B840" s="159"/>
      <c r="C840" s="159"/>
      <c r="D840" s="159"/>
      <c r="E840" s="159"/>
      <c r="F840" s="159"/>
      <c r="G840" s="159"/>
      <c r="H840" s="159"/>
      <c r="I840" s="159"/>
    </row>
    <row r="841" spans="1:9" x14ac:dyDescent="0.25">
      <c r="A841" s="159"/>
      <c r="B841" s="159"/>
      <c r="C841" s="159"/>
      <c r="D841" s="159"/>
      <c r="E841" s="159"/>
      <c r="F841" s="159"/>
      <c r="G841" s="159"/>
      <c r="H841" s="159"/>
      <c r="I841" s="159"/>
    </row>
    <row r="842" spans="1:9" x14ac:dyDescent="0.25">
      <c r="A842" s="159"/>
      <c r="B842" s="159"/>
      <c r="C842" s="159"/>
      <c r="D842" s="159"/>
      <c r="E842" s="159"/>
      <c r="F842" s="159"/>
      <c r="G842" s="159"/>
      <c r="H842" s="159"/>
      <c r="I842" s="159"/>
    </row>
    <row r="843" spans="1:9" x14ac:dyDescent="0.25">
      <c r="A843" s="159"/>
      <c r="B843" s="159"/>
      <c r="C843" s="159"/>
      <c r="D843" s="159"/>
      <c r="E843" s="159"/>
      <c r="F843" s="159"/>
      <c r="G843" s="159"/>
      <c r="H843" s="159"/>
      <c r="I843" s="159"/>
    </row>
    <row r="844" spans="1:9" x14ac:dyDescent="0.25">
      <c r="A844" s="159"/>
      <c r="B844" s="159"/>
      <c r="C844" s="159"/>
      <c r="D844" s="159"/>
      <c r="E844" s="159"/>
      <c r="F844" s="159"/>
      <c r="G844" s="159"/>
      <c r="H844" s="159"/>
      <c r="I844" s="159"/>
    </row>
    <row r="845" spans="1:9" x14ac:dyDescent="0.25">
      <c r="A845" s="159"/>
      <c r="B845" s="159"/>
      <c r="C845" s="159"/>
      <c r="D845" s="159"/>
      <c r="E845" s="159"/>
      <c r="F845" s="159"/>
      <c r="G845" s="159"/>
      <c r="H845" s="159"/>
      <c r="I845" s="159"/>
    </row>
    <row r="846" spans="1:9" x14ac:dyDescent="0.25">
      <c r="A846" s="159"/>
      <c r="B846" s="159"/>
      <c r="C846" s="159"/>
      <c r="D846" s="159"/>
      <c r="E846" s="159"/>
      <c r="F846" s="159"/>
      <c r="G846" s="159"/>
      <c r="H846" s="159"/>
      <c r="I846" s="159"/>
    </row>
    <row r="847" spans="1:9" x14ac:dyDescent="0.25">
      <c r="A847" s="159"/>
      <c r="B847" s="159"/>
      <c r="C847" s="159"/>
      <c r="D847" s="159"/>
      <c r="E847" s="159"/>
      <c r="F847" s="159"/>
      <c r="G847" s="159"/>
      <c r="H847" s="159"/>
      <c r="I847" s="159"/>
    </row>
    <row r="848" spans="1:9" x14ac:dyDescent="0.25">
      <c r="A848" s="159"/>
      <c r="B848" s="159"/>
      <c r="C848" s="159"/>
      <c r="D848" s="159"/>
      <c r="E848" s="159"/>
      <c r="F848" s="159"/>
      <c r="G848" s="159"/>
      <c r="H848" s="159"/>
      <c r="I848" s="159"/>
    </row>
    <row r="849" spans="1:9" x14ac:dyDescent="0.25">
      <c r="A849" s="159"/>
      <c r="B849" s="159"/>
      <c r="C849" s="159"/>
      <c r="D849" s="159"/>
      <c r="E849" s="159"/>
      <c r="F849" s="159"/>
      <c r="G849" s="159"/>
      <c r="H849" s="159"/>
      <c r="I849" s="159"/>
    </row>
    <row r="850" spans="1:9" x14ac:dyDescent="0.25">
      <c r="A850" s="159"/>
      <c r="B850" s="159"/>
      <c r="C850" s="159"/>
      <c r="D850" s="159"/>
      <c r="E850" s="159"/>
      <c r="F850" s="159"/>
      <c r="G850" s="159"/>
      <c r="H850" s="159"/>
      <c r="I850" s="159"/>
    </row>
    <row r="851" spans="1:9" x14ac:dyDescent="0.25">
      <c r="A851" s="159"/>
      <c r="B851" s="159"/>
      <c r="C851" s="159"/>
      <c r="D851" s="159"/>
      <c r="E851" s="159"/>
      <c r="F851" s="159"/>
      <c r="G851" s="159"/>
      <c r="H851" s="159"/>
      <c r="I851" s="159"/>
    </row>
    <row r="852" spans="1:9" x14ac:dyDescent="0.25">
      <c r="A852" s="159"/>
      <c r="B852" s="159"/>
      <c r="C852" s="159"/>
      <c r="D852" s="159"/>
      <c r="E852" s="159"/>
      <c r="F852" s="159"/>
      <c r="G852" s="159"/>
      <c r="H852" s="159"/>
      <c r="I852" s="159"/>
    </row>
    <row r="853" spans="1:9" x14ac:dyDescent="0.25">
      <c r="A853" s="159"/>
      <c r="B853" s="159"/>
      <c r="C853" s="159"/>
      <c r="D853" s="159"/>
      <c r="E853" s="159"/>
      <c r="F853" s="159"/>
      <c r="G853" s="159"/>
      <c r="H853" s="159"/>
      <c r="I853" s="159"/>
    </row>
    <row r="854" spans="1:9" x14ac:dyDescent="0.25">
      <c r="A854" s="159"/>
      <c r="B854" s="159"/>
      <c r="C854" s="159"/>
      <c r="D854" s="159"/>
      <c r="E854" s="159"/>
      <c r="F854" s="159"/>
      <c r="G854" s="159"/>
      <c r="H854" s="159"/>
      <c r="I854" s="159"/>
    </row>
    <row r="855" spans="1:9" x14ac:dyDescent="0.25">
      <c r="A855" s="159"/>
      <c r="B855" s="159"/>
      <c r="C855" s="159"/>
      <c r="D855" s="159"/>
      <c r="E855" s="159"/>
      <c r="F855" s="159"/>
      <c r="G855" s="159"/>
      <c r="H855" s="159"/>
      <c r="I855" s="159"/>
    </row>
    <row r="856" spans="1:9" x14ac:dyDescent="0.25">
      <c r="A856" s="159"/>
      <c r="B856" s="159"/>
      <c r="C856" s="159"/>
      <c r="D856" s="159"/>
      <c r="E856" s="159"/>
      <c r="F856" s="159"/>
      <c r="G856" s="159"/>
      <c r="H856" s="159"/>
      <c r="I856" s="159"/>
    </row>
    <row r="857" spans="1:9" x14ac:dyDescent="0.25">
      <c r="A857" s="159"/>
      <c r="B857" s="159"/>
      <c r="C857" s="159"/>
      <c r="D857" s="159"/>
      <c r="E857" s="159"/>
      <c r="F857" s="159"/>
      <c r="G857" s="159"/>
      <c r="H857" s="159"/>
      <c r="I857" s="159"/>
    </row>
    <row r="858" spans="1:9" x14ac:dyDescent="0.25">
      <c r="A858" s="159"/>
      <c r="B858" s="159"/>
      <c r="C858" s="159"/>
      <c r="D858" s="159"/>
      <c r="E858" s="159"/>
      <c r="F858" s="159"/>
      <c r="G858" s="159"/>
      <c r="H858" s="159"/>
      <c r="I858" s="159"/>
    </row>
    <row r="859" spans="1:9" x14ac:dyDescent="0.25">
      <c r="A859" s="159"/>
      <c r="B859" s="159"/>
      <c r="C859" s="159"/>
      <c r="D859" s="159"/>
      <c r="E859" s="159"/>
      <c r="F859" s="159"/>
      <c r="G859" s="159"/>
      <c r="H859" s="159"/>
      <c r="I859" s="159"/>
    </row>
    <row r="860" spans="1:9" x14ac:dyDescent="0.25">
      <c r="A860" s="159"/>
      <c r="B860" s="159"/>
      <c r="C860" s="159"/>
      <c r="D860" s="159"/>
      <c r="E860" s="159"/>
      <c r="F860" s="159"/>
      <c r="G860" s="159"/>
      <c r="H860" s="159"/>
      <c r="I860" s="159"/>
    </row>
    <row r="861" spans="1:9" x14ac:dyDescent="0.25">
      <c r="A861" s="159"/>
      <c r="B861" s="159"/>
      <c r="C861" s="159"/>
      <c r="D861" s="159"/>
      <c r="E861" s="159"/>
      <c r="F861" s="159"/>
      <c r="G861" s="159"/>
      <c r="H861" s="159"/>
      <c r="I861" s="159"/>
    </row>
    <row r="862" spans="1:9" x14ac:dyDescent="0.25">
      <c r="A862" s="159"/>
      <c r="B862" s="159"/>
      <c r="C862" s="159"/>
      <c r="D862" s="159"/>
      <c r="E862" s="159"/>
      <c r="F862" s="159"/>
      <c r="G862" s="159"/>
      <c r="H862" s="159"/>
      <c r="I862" s="159"/>
    </row>
    <row r="863" spans="1:9" x14ac:dyDescent="0.25">
      <c r="A863" s="159"/>
      <c r="B863" s="159"/>
      <c r="C863" s="159"/>
      <c r="D863" s="159"/>
      <c r="E863" s="159"/>
      <c r="F863" s="159"/>
      <c r="G863" s="159"/>
      <c r="H863" s="159"/>
      <c r="I863" s="159"/>
    </row>
    <row r="864" spans="1:9" x14ac:dyDescent="0.25">
      <c r="A864" s="159"/>
      <c r="B864" s="159"/>
      <c r="C864" s="159"/>
      <c r="D864" s="159"/>
      <c r="E864" s="159"/>
      <c r="F864" s="159"/>
      <c r="G864" s="159"/>
      <c r="H864" s="159"/>
      <c r="I864" s="159"/>
    </row>
    <row r="865" spans="1:9" x14ac:dyDescent="0.25">
      <c r="A865" s="159"/>
      <c r="B865" s="159"/>
      <c r="C865" s="159"/>
      <c r="D865" s="159"/>
      <c r="E865" s="159"/>
      <c r="F865" s="159"/>
      <c r="G865" s="159"/>
      <c r="H865" s="159"/>
      <c r="I865" s="159"/>
    </row>
    <row r="866" spans="1:9" x14ac:dyDescent="0.25">
      <c r="A866" s="159"/>
      <c r="B866" s="159"/>
      <c r="C866" s="159"/>
      <c r="D866" s="159"/>
      <c r="E866" s="159"/>
      <c r="F866" s="159"/>
      <c r="G866" s="159"/>
      <c r="H866" s="159"/>
      <c r="I866" s="159"/>
    </row>
    <row r="867" spans="1:9" x14ac:dyDescent="0.25">
      <c r="A867" s="159"/>
      <c r="B867" s="159"/>
      <c r="C867" s="159"/>
      <c r="D867" s="159"/>
      <c r="E867" s="159"/>
      <c r="F867" s="159"/>
      <c r="G867" s="159"/>
      <c r="H867" s="159"/>
      <c r="I867" s="159"/>
    </row>
    <row r="868" spans="1:9" x14ac:dyDescent="0.25">
      <c r="A868" s="159"/>
      <c r="B868" s="159"/>
      <c r="C868" s="159"/>
      <c r="D868" s="159"/>
      <c r="E868" s="159"/>
      <c r="F868" s="159"/>
      <c r="G868" s="159"/>
      <c r="H868" s="159"/>
      <c r="I868" s="159"/>
    </row>
    <row r="869" spans="1:9" x14ac:dyDescent="0.25">
      <c r="A869" s="159"/>
      <c r="B869" s="159"/>
      <c r="C869" s="159"/>
      <c r="D869" s="159"/>
      <c r="E869" s="159"/>
      <c r="F869" s="159"/>
      <c r="G869" s="159"/>
      <c r="H869" s="159"/>
      <c r="I869" s="159"/>
    </row>
    <row r="870" spans="1:9" x14ac:dyDescent="0.25">
      <c r="A870" s="159"/>
      <c r="B870" s="159"/>
      <c r="C870" s="159"/>
      <c r="D870" s="159"/>
      <c r="E870" s="159"/>
      <c r="F870" s="159"/>
      <c r="G870" s="159"/>
      <c r="H870" s="159"/>
      <c r="I870" s="159"/>
    </row>
    <row r="871" spans="1:9" x14ac:dyDescent="0.25">
      <c r="A871" s="159"/>
      <c r="B871" s="159"/>
      <c r="C871" s="159"/>
      <c r="D871" s="159"/>
      <c r="E871" s="159"/>
      <c r="F871" s="159"/>
      <c r="G871" s="159"/>
      <c r="H871" s="159"/>
      <c r="I871" s="159"/>
    </row>
    <row r="872" spans="1:9" x14ac:dyDescent="0.25">
      <c r="A872" s="159"/>
      <c r="B872" s="159"/>
      <c r="C872" s="159"/>
      <c r="D872" s="159"/>
      <c r="E872" s="159"/>
      <c r="F872" s="159"/>
      <c r="G872" s="159"/>
      <c r="H872" s="159"/>
      <c r="I872" s="159"/>
    </row>
    <row r="873" spans="1:9" x14ac:dyDescent="0.25">
      <c r="A873" s="159"/>
      <c r="B873" s="159"/>
      <c r="C873" s="159"/>
      <c r="D873" s="159"/>
      <c r="E873" s="159"/>
      <c r="F873" s="159"/>
      <c r="G873" s="159"/>
      <c r="H873" s="159"/>
      <c r="I873" s="159"/>
    </row>
    <row r="874" spans="1:9" x14ac:dyDescent="0.25">
      <c r="A874" s="159"/>
      <c r="B874" s="159"/>
      <c r="C874" s="159"/>
      <c r="D874" s="159"/>
      <c r="E874" s="159"/>
      <c r="F874" s="159"/>
      <c r="G874" s="159"/>
      <c r="H874" s="159"/>
      <c r="I874" s="159"/>
    </row>
    <row r="875" spans="1:9" x14ac:dyDescent="0.25">
      <c r="A875" s="159"/>
      <c r="B875" s="159"/>
      <c r="C875" s="159"/>
      <c r="D875" s="159"/>
      <c r="E875" s="159"/>
      <c r="F875" s="159"/>
      <c r="G875" s="159"/>
      <c r="H875" s="159"/>
      <c r="I875" s="159"/>
    </row>
    <row r="876" spans="1:9" x14ac:dyDescent="0.25">
      <c r="A876" s="159"/>
      <c r="B876" s="159"/>
      <c r="C876" s="159"/>
      <c r="D876" s="159"/>
      <c r="E876" s="159"/>
      <c r="F876" s="159"/>
      <c r="G876" s="159"/>
      <c r="H876" s="159"/>
      <c r="I876" s="159"/>
    </row>
    <row r="877" spans="1:9" x14ac:dyDescent="0.25">
      <c r="A877" s="159"/>
      <c r="B877" s="159"/>
      <c r="C877" s="159"/>
      <c r="D877" s="159"/>
      <c r="E877" s="159"/>
      <c r="F877" s="159"/>
      <c r="G877" s="159"/>
      <c r="H877" s="159"/>
      <c r="I877" s="159"/>
    </row>
    <row r="878" spans="1:9" x14ac:dyDescent="0.25">
      <c r="A878" s="159"/>
      <c r="B878" s="159"/>
      <c r="C878" s="159"/>
      <c r="D878" s="159"/>
      <c r="E878" s="159"/>
      <c r="F878" s="159"/>
      <c r="G878" s="159"/>
      <c r="H878" s="159"/>
      <c r="I878" s="159"/>
    </row>
    <row r="879" spans="1:9" x14ac:dyDescent="0.25">
      <c r="A879" s="159"/>
      <c r="B879" s="159"/>
      <c r="C879" s="159"/>
      <c r="D879" s="159"/>
      <c r="E879" s="159"/>
      <c r="F879" s="159"/>
      <c r="G879" s="159"/>
      <c r="H879" s="159"/>
      <c r="I879" s="159"/>
    </row>
    <row r="880" spans="1:9" x14ac:dyDescent="0.25">
      <c r="A880" s="159"/>
      <c r="B880" s="159"/>
      <c r="C880" s="159"/>
      <c r="D880" s="159"/>
      <c r="E880" s="159"/>
      <c r="F880" s="159"/>
      <c r="G880" s="159"/>
      <c r="H880" s="159"/>
      <c r="I880" s="159"/>
    </row>
    <row r="881" spans="1:9" x14ac:dyDescent="0.25">
      <c r="A881" s="159"/>
      <c r="B881" s="159"/>
      <c r="C881" s="159"/>
      <c r="D881" s="159"/>
      <c r="E881" s="159"/>
      <c r="F881" s="159"/>
      <c r="G881" s="159"/>
      <c r="H881" s="159"/>
      <c r="I881" s="159"/>
    </row>
    <row r="882" spans="1:9" x14ac:dyDescent="0.25">
      <c r="A882" s="159"/>
      <c r="B882" s="159"/>
      <c r="C882" s="159"/>
      <c r="D882" s="159"/>
      <c r="E882" s="159"/>
      <c r="F882" s="159"/>
      <c r="G882" s="159"/>
      <c r="H882" s="159"/>
      <c r="I882" s="159"/>
    </row>
    <row r="883" spans="1:9" x14ac:dyDescent="0.25">
      <c r="A883" s="159"/>
      <c r="B883" s="159"/>
      <c r="C883" s="159"/>
      <c r="D883" s="159"/>
      <c r="E883" s="159"/>
      <c r="F883" s="159"/>
      <c r="G883" s="159"/>
      <c r="H883" s="159"/>
      <c r="I883" s="159"/>
    </row>
    <row r="884" spans="1:9" x14ac:dyDescent="0.25">
      <c r="A884" s="159"/>
      <c r="B884" s="159"/>
      <c r="C884" s="159"/>
      <c r="D884" s="159"/>
      <c r="E884" s="159"/>
      <c r="F884" s="159"/>
      <c r="G884" s="159"/>
      <c r="H884" s="159"/>
      <c r="I884" s="159"/>
    </row>
    <row r="885" spans="1:9" x14ac:dyDescent="0.25">
      <c r="A885" s="159"/>
      <c r="B885" s="159"/>
      <c r="C885" s="159"/>
      <c r="D885" s="159"/>
      <c r="E885" s="159"/>
      <c r="F885" s="159"/>
      <c r="G885" s="159"/>
      <c r="H885" s="159"/>
      <c r="I885" s="159"/>
    </row>
    <row r="886" spans="1:9" x14ac:dyDescent="0.25">
      <c r="A886" s="159"/>
      <c r="B886" s="159"/>
      <c r="C886" s="159"/>
      <c r="D886" s="159"/>
      <c r="E886" s="159"/>
      <c r="F886" s="159"/>
      <c r="G886" s="159"/>
      <c r="H886" s="159"/>
      <c r="I886" s="159"/>
    </row>
    <row r="887" spans="1:9" x14ac:dyDescent="0.25">
      <c r="A887" s="159"/>
      <c r="B887" s="159"/>
      <c r="C887" s="159"/>
      <c r="D887" s="159"/>
      <c r="E887" s="159"/>
      <c r="F887" s="159"/>
      <c r="G887" s="159"/>
      <c r="H887" s="159"/>
      <c r="I887" s="159"/>
    </row>
    <row r="888" spans="1:9" x14ac:dyDescent="0.25">
      <c r="A888" s="159"/>
      <c r="B888" s="159"/>
      <c r="C888" s="159"/>
      <c r="D888" s="159"/>
      <c r="E888" s="159"/>
      <c r="F888" s="159"/>
      <c r="G888" s="159"/>
      <c r="H888" s="159"/>
      <c r="I888" s="159"/>
    </row>
    <row r="889" spans="1:9" x14ac:dyDescent="0.25">
      <c r="A889" s="159"/>
      <c r="B889" s="159"/>
      <c r="C889" s="159"/>
      <c r="D889" s="159"/>
      <c r="E889" s="159"/>
      <c r="F889" s="159"/>
      <c r="G889" s="159"/>
      <c r="H889" s="159"/>
      <c r="I889" s="159"/>
    </row>
    <row r="890" spans="1:9" x14ac:dyDescent="0.25">
      <c r="A890" s="159"/>
      <c r="B890" s="159"/>
      <c r="C890" s="159"/>
      <c r="D890" s="159"/>
      <c r="E890" s="159"/>
      <c r="F890" s="159"/>
      <c r="G890" s="159"/>
      <c r="H890" s="159"/>
      <c r="I890" s="159"/>
    </row>
    <row r="891" spans="1:9" x14ac:dyDescent="0.25">
      <c r="A891" s="159"/>
      <c r="B891" s="159"/>
      <c r="C891" s="159"/>
      <c r="D891" s="159"/>
      <c r="E891" s="159"/>
      <c r="F891" s="159"/>
      <c r="G891" s="159"/>
      <c r="H891" s="159"/>
      <c r="I891" s="159"/>
    </row>
    <row r="892" spans="1:9" x14ac:dyDescent="0.25">
      <c r="A892" s="159"/>
      <c r="B892" s="159"/>
      <c r="C892" s="159"/>
      <c r="D892" s="159"/>
      <c r="E892" s="159"/>
      <c r="F892" s="159"/>
      <c r="G892" s="159"/>
      <c r="H892" s="159"/>
      <c r="I892" s="159"/>
    </row>
    <row r="893" spans="1:9" x14ac:dyDescent="0.25">
      <c r="A893" s="159"/>
      <c r="B893" s="159"/>
      <c r="C893" s="159"/>
      <c r="D893" s="159"/>
      <c r="E893" s="159"/>
      <c r="F893" s="159"/>
      <c r="G893" s="159"/>
      <c r="H893" s="159"/>
      <c r="I893" s="159"/>
    </row>
    <row r="894" spans="1:9" x14ac:dyDescent="0.25">
      <c r="A894" s="159"/>
      <c r="B894" s="159"/>
      <c r="C894" s="159"/>
      <c r="D894" s="159"/>
      <c r="E894" s="159"/>
      <c r="F894" s="159"/>
      <c r="G894" s="159"/>
      <c r="H894" s="159"/>
      <c r="I894" s="159"/>
    </row>
    <row r="895" spans="1:9" x14ac:dyDescent="0.25">
      <c r="A895" s="159"/>
      <c r="B895" s="159"/>
      <c r="C895" s="159"/>
      <c r="D895" s="159"/>
      <c r="E895" s="159"/>
      <c r="F895" s="159"/>
      <c r="G895" s="159"/>
      <c r="H895" s="159"/>
      <c r="I895" s="159"/>
    </row>
    <row r="896" spans="1:9" x14ac:dyDescent="0.25">
      <c r="A896" s="159"/>
      <c r="B896" s="159"/>
      <c r="C896" s="159"/>
      <c r="D896" s="159"/>
      <c r="E896" s="159"/>
      <c r="F896" s="159"/>
      <c r="G896" s="159"/>
      <c r="H896" s="159"/>
      <c r="I896" s="159"/>
    </row>
    <row r="897" spans="1:9" x14ac:dyDescent="0.25">
      <c r="A897" s="159"/>
      <c r="B897" s="159"/>
      <c r="C897" s="159"/>
      <c r="D897" s="159"/>
      <c r="E897" s="159"/>
      <c r="F897" s="159"/>
      <c r="G897" s="159"/>
      <c r="H897" s="159"/>
      <c r="I897" s="159"/>
    </row>
    <row r="898" spans="1:9" x14ac:dyDescent="0.25">
      <c r="A898" s="159"/>
      <c r="B898" s="159"/>
      <c r="C898" s="159"/>
      <c r="D898" s="159"/>
      <c r="E898" s="159"/>
      <c r="F898" s="159"/>
      <c r="G898" s="159"/>
      <c r="H898" s="159"/>
      <c r="I898" s="159"/>
    </row>
    <row r="899" spans="1:9" x14ac:dyDescent="0.25">
      <c r="A899" s="159"/>
      <c r="B899" s="159"/>
      <c r="C899" s="159"/>
      <c r="D899" s="159"/>
      <c r="E899" s="159"/>
      <c r="F899" s="159"/>
      <c r="G899" s="159"/>
      <c r="H899" s="159"/>
      <c r="I899" s="159"/>
    </row>
    <row r="900" spans="1:9" x14ac:dyDescent="0.25">
      <c r="A900" s="159"/>
      <c r="B900" s="159"/>
      <c r="C900" s="159"/>
      <c r="D900" s="159"/>
      <c r="E900" s="159"/>
      <c r="F900" s="159"/>
      <c r="G900" s="159"/>
      <c r="H900" s="159"/>
      <c r="I900" s="159"/>
    </row>
    <row r="901" spans="1:9" x14ac:dyDescent="0.25">
      <c r="A901" s="159"/>
      <c r="B901" s="159"/>
      <c r="C901" s="159"/>
      <c r="D901" s="159"/>
      <c r="E901" s="159"/>
      <c r="F901" s="159"/>
      <c r="G901" s="159"/>
      <c r="H901" s="159"/>
      <c r="I901" s="159"/>
    </row>
    <row r="902" spans="1:9" x14ac:dyDescent="0.25">
      <c r="A902" s="159"/>
      <c r="B902" s="159"/>
      <c r="C902" s="159"/>
      <c r="D902" s="159"/>
      <c r="E902" s="159"/>
      <c r="F902" s="159"/>
      <c r="G902" s="159"/>
      <c r="H902" s="159"/>
      <c r="I902" s="159"/>
    </row>
    <row r="903" spans="1:9" x14ac:dyDescent="0.25">
      <c r="A903" s="159"/>
      <c r="B903" s="159"/>
      <c r="C903" s="159"/>
      <c r="D903" s="159"/>
      <c r="E903" s="159"/>
      <c r="F903" s="159"/>
      <c r="G903" s="159"/>
      <c r="H903" s="159"/>
      <c r="I903" s="159"/>
    </row>
    <row r="904" spans="1:9" x14ac:dyDescent="0.25">
      <c r="A904" s="159"/>
      <c r="B904" s="159"/>
      <c r="C904" s="159"/>
      <c r="D904" s="159"/>
      <c r="E904" s="159"/>
      <c r="F904" s="159"/>
      <c r="G904" s="159"/>
      <c r="H904" s="159"/>
      <c r="I904" s="159"/>
    </row>
    <row r="905" spans="1:9" x14ac:dyDescent="0.25">
      <c r="A905" s="159"/>
      <c r="B905" s="159"/>
      <c r="C905" s="159"/>
      <c r="D905" s="159"/>
      <c r="E905" s="159"/>
      <c r="F905" s="159"/>
      <c r="G905" s="159"/>
      <c r="H905" s="159"/>
      <c r="I905" s="159"/>
    </row>
    <row r="906" spans="1:9" x14ac:dyDescent="0.25">
      <c r="A906" s="159"/>
      <c r="B906" s="159"/>
      <c r="C906" s="159"/>
      <c r="D906" s="159"/>
      <c r="E906" s="159"/>
      <c r="F906" s="159"/>
      <c r="G906" s="159"/>
      <c r="H906" s="159"/>
      <c r="I906" s="159"/>
    </row>
    <row r="907" spans="1:9" x14ac:dyDescent="0.25">
      <c r="A907" s="159"/>
      <c r="B907" s="159"/>
      <c r="C907" s="159"/>
      <c r="D907" s="159"/>
      <c r="E907" s="159"/>
      <c r="F907" s="159"/>
      <c r="G907" s="159"/>
      <c r="H907" s="159"/>
      <c r="I907" s="159"/>
    </row>
    <row r="908" spans="1:9" x14ac:dyDescent="0.25">
      <c r="A908" s="159"/>
      <c r="B908" s="159"/>
      <c r="C908" s="159"/>
      <c r="D908" s="159"/>
      <c r="E908" s="159"/>
      <c r="F908" s="159"/>
      <c r="G908" s="159"/>
      <c r="H908" s="159"/>
      <c r="I908" s="159"/>
    </row>
    <row r="909" spans="1:9" x14ac:dyDescent="0.25">
      <c r="A909" s="159"/>
      <c r="B909" s="159"/>
      <c r="C909" s="159"/>
      <c r="D909" s="159"/>
      <c r="E909" s="159"/>
      <c r="F909" s="159"/>
      <c r="G909" s="159"/>
      <c r="H909" s="159"/>
      <c r="I909" s="159"/>
    </row>
    <row r="910" spans="1:9" x14ac:dyDescent="0.25">
      <c r="A910" s="159"/>
      <c r="B910" s="159"/>
      <c r="C910" s="159"/>
      <c r="D910" s="159"/>
      <c r="E910" s="159"/>
      <c r="F910" s="159"/>
      <c r="G910" s="159"/>
      <c r="H910" s="159"/>
      <c r="I910" s="159"/>
    </row>
    <row r="911" spans="1:9" x14ac:dyDescent="0.25">
      <c r="A911" s="159"/>
      <c r="B911" s="159"/>
      <c r="C911" s="159"/>
      <c r="D911" s="159"/>
      <c r="E911" s="159"/>
      <c r="F911" s="159"/>
      <c r="G911" s="159"/>
      <c r="H911" s="159"/>
      <c r="I911" s="159"/>
    </row>
    <row r="912" spans="1:9" x14ac:dyDescent="0.25">
      <c r="A912" s="159"/>
      <c r="B912" s="159"/>
      <c r="C912" s="159"/>
      <c r="D912" s="159"/>
      <c r="E912" s="159"/>
      <c r="F912" s="159"/>
      <c r="G912" s="159"/>
      <c r="H912" s="159"/>
      <c r="I912" s="159"/>
    </row>
    <row r="913" spans="1:9" x14ac:dyDescent="0.25">
      <c r="A913" s="159"/>
      <c r="B913" s="159"/>
      <c r="C913" s="159"/>
      <c r="D913" s="159"/>
      <c r="E913" s="159"/>
      <c r="F913" s="159"/>
      <c r="G913" s="159"/>
      <c r="H913" s="159"/>
      <c r="I913" s="159"/>
    </row>
    <row r="914" spans="1:9" x14ac:dyDescent="0.25">
      <c r="A914" s="159"/>
      <c r="B914" s="159"/>
      <c r="C914" s="159"/>
      <c r="D914" s="159"/>
      <c r="E914" s="159"/>
      <c r="F914" s="159"/>
      <c r="G914" s="159"/>
      <c r="H914" s="159"/>
      <c r="I914" s="159"/>
    </row>
    <row r="915" spans="1:9" x14ac:dyDescent="0.25">
      <c r="A915" s="159"/>
      <c r="B915" s="159"/>
      <c r="C915" s="159"/>
      <c r="D915" s="159"/>
      <c r="E915" s="159"/>
      <c r="F915" s="159"/>
      <c r="G915" s="159"/>
      <c r="H915" s="159"/>
      <c r="I915" s="159"/>
    </row>
    <row r="916" spans="1:9" x14ac:dyDescent="0.25">
      <c r="A916" s="159"/>
      <c r="B916" s="159"/>
      <c r="C916" s="159"/>
      <c r="D916" s="159"/>
      <c r="E916" s="159"/>
      <c r="F916" s="159"/>
      <c r="G916" s="159"/>
      <c r="H916" s="159"/>
      <c r="I916" s="159"/>
    </row>
    <row r="917" spans="1:9" x14ac:dyDescent="0.25">
      <c r="A917" s="159"/>
      <c r="B917" s="159"/>
      <c r="C917" s="159"/>
      <c r="D917" s="159"/>
      <c r="E917" s="159"/>
      <c r="F917" s="159"/>
      <c r="G917" s="159"/>
      <c r="H917" s="159"/>
      <c r="I917" s="159"/>
    </row>
    <row r="918" spans="1:9" x14ac:dyDescent="0.25">
      <c r="A918" s="159"/>
      <c r="B918" s="159"/>
      <c r="C918" s="159"/>
      <c r="D918" s="159"/>
      <c r="E918" s="159"/>
      <c r="F918" s="159"/>
      <c r="G918" s="159"/>
      <c r="H918" s="159"/>
      <c r="I918" s="159"/>
    </row>
    <row r="919" spans="1:9" x14ac:dyDescent="0.25">
      <c r="A919" s="159"/>
      <c r="B919" s="159"/>
      <c r="C919" s="159"/>
      <c r="D919" s="159"/>
      <c r="E919" s="159"/>
      <c r="F919" s="159"/>
      <c r="G919" s="159"/>
      <c r="H919" s="159"/>
      <c r="I919" s="159"/>
    </row>
    <row r="920" spans="1:9" x14ac:dyDescent="0.25">
      <c r="A920" s="159"/>
      <c r="B920" s="159"/>
      <c r="C920" s="159"/>
      <c r="D920" s="159"/>
      <c r="E920" s="159"/>
      <c r="F920" s="159"/>
      <c r="G920" s="159"/>
      <c r="H920" s="159"/>
      <c r="I920" s="159"/>
    </row>
    <row r="921" spans="1:9" x14ac:dyDescent="0.25">
      <c r="A921" s="159"/>
      <c r="B921" s="159"/>
      <c r="C921" s="159"/>
      <c r="D921" s="159"/>
      <c r="E921" s="159"/>
      <c r="F921" s="159"/>
      <c r="G921" s="159"/>
      <c r="H921" s="159"/>
      <c r="I921" s="159"/>
    </row>
    <row r="922" spans="1:9" x14ac:dyDescent="0.25">
      <c r="A922" s="159"/>
      <c r="B922" s="159"/>
      <c r="C922" s="159"/>
      <c r="D922" s="159"/>
      <c r="E922" s="159"/>
      <c r="F922" s="159"/>
      <c r="G922" s="159"/>
      <c r="H922" s="159"/>
      <c r="I922" s="159"/>
    </row>
    <row r="923" spans="1:9" x14ac:dyDescent="0.25">
      <c r="A923" s="159"/>
      <c r="B923" s="159"/>
      <c r="C923" s="159"/>
      <c r="D923" s="159"/>
      <c r="E923" s="159"/>
      <c r="F923" s="159"/>
      <c r="G923" s="159"/>
      <c r="H923" s="159"/>
      <c r="I923" s="159"/>
    </row>
    <row r="924" spans="1:9" x14ac:dyDescent="0.25">
      <c r="A924" s="159"/>
      <c r="B924" s="159"/>
      <c r="C924" s="159"/>
      <c r="D924" s="159"/>
      <c r="E924" s="159"/>
      <c r="F924" s="159"/>
      <c r="G924" s="159"/>
      <c r="H924" s="159"/>
      <c r="I924" s="159"/>
    </row>
    <row r="925" spans="1:9" x14ac:dyDescent="0.25">
      <c r="A925" s="159"/>
      <c r="B925" s="159"/>
      <c r="C925" s="159"/>
      <c r="D925" s="159"/>
      <c r="E925" s="159"/>
      <c r="F925" s="159"/>
      <c r="G925" s="159"/>
      <c r="H925" s="159"/>
      <c r="I925" s="159"/>
    </row>
    <row r="926" spans="1:9" x14ac:dyDescent="0.25">
      <c r="A926" s="159"/>
      <c r="B926" s="159"/>
      <c r="C926" s="159"/>
      <c r="D926" s="159"/>
      <c r="E926" s="159"/>
      <c r="F926" s="159"/>
      <c r="G926" s="159"/>
      <c r="H926" s="159"/>
      <c r="I926" s="159"/>
    </row>
    <row r="927" spans="1:9" x14ac:dyDescent="0.25">
      <c r="A927" s="159"/>
      <c r="B927" s="159"/>
      <c r="C927" s="159"/>
      <c r="D927" s="159"/>
      <c r="E927" s="159"/>
      <c r="F927" s="159"/>
      <c r="G927" s="159"/>
      <c r="H927" s="159"/>
      <c r="I927" s="159"/>
    </row>
    <row r="928" spans="1:9" x14ac:dyDescent="0.25">
      <c r="A928" s="159"/>
      <c r="B928" s="159"/>
      <c r="C928" s="159"/>
      <c r="D928" s="159"/>
      <c r="E928" s="159"/>
      <c r="F928" s="159"/>
      <c r="G928" s="159"/>
      <c r="H928" s="159"/>
      <c r="I928" s="159"/>
    </row>
    <row r="929" spans="1:9" x14ac:dyDescent="0.25">
      <c r="A929" s="159"/>
      <c r="B929" s="159"/>
      <c r="C929" s="159"/>
      <c r="D929" s="159"/>
      <c r="E929" s="159"/>
      <c r="F929" s="159"/>
      <c r="G929" s="159"/>
      <c r="H929" s="159"/>
      <c r="I929" s="159"/>
    </row>
    <row r="930" spans="1:9" x14ac:dyDescent="0.25">
      <c r="A930" s="159"/>
      <c r="B930" s="159"/>
      <c r="C930" s="159"/>
      <c r="D930" s="159"/>
      <c r="E930" s="159"/>
      <c r="F930" s="159"/>
      <c r="G930" s="159"/>
      <c r="H930" s="159"/>
      <c r="I930" s="159"/>
    </row>
    <row r="931" spans="1:9" x14ac:dyDescent="0.25">
      <c r="A931" s="159"/>
      <c r="B931" s="159"/>
      <c r="C931" s="159"/>
      <c r="D931" s="159"/>
      <c r="E931" s="159"/>
      <c r="F931" s="159"/>
      <c r="G931" s="159"/>
      <c r="H931" s="159"/>
      <c r="I931" s="159"/>
    </row>
    <row r="932" spans="1:9" x14ac:dyDescent="0.25">
      <c r="A932" s="159"/>
      <c r="B932" s="159"/>
      <c r="C932" s="159"/>
      <c r="D932" s="159"/>
      <c r="E932" s="159"/>
      <c r="F932" s="159"/>
      <c r="G932" s="159"/>
      <c r="H932" s="159"/>
      <c r="I932" s="159"/>
    </row>
    <row r="933" spans="1:9" x14ac:dyDescent="0.25">
      <c r="A933" s="159"/>
      <c r="B933" s="159"/>
      <c r="C933" s="159"/>
      <c r="D933" s="159"/>
      <c r="E933" s="159"/>
      <c r="F933" s="159"/>
      <c r="G933" s="159"/>
      <c r="H933" s="159"/>
      <c r="I933" s="159"/>
    </row>
    <row r="934" spans="1:9" x14ac:dyDescent="0.25">
      <c r="A934" s="159"/>
      <c r="B934" s="159"/>
      <c r="C934" s="159"/>
      <c r="D934" s="159"/>
      <c r="E934" s="159"/>
      <c r="F934" s="159"/>
      <c r="G934" s="159"/>
      <c r="H934" s="159"/>
      <c r="I934" s="159"/>
    </row>
    <row r="935" spans="1:9" x14ac:dyDescent="0.25">
      <c r="A935" s="159"/>
      <c r="B935" s="159"/>
      <c r="C935" s="159"/>
      <c r="D935" s="159"/>
      <c r="E935" s="159"/>
      <c r="F935" s="159"/>
      <c r="G935" s="159"/>
      <c r="H935" s="159"/>
      <c r="I935" s="159"/>
    </row>
    <row r="936" spans="1:9" x14ac:dyDescent="0.25">
      <c r="A936" s="159"/>
      <c r="B936" s="159"/>
      <c r="C936" s="159"/>
      <c r="D936" s="159"/>
      <c r="E936" s="159"/>
      <c r="F936" s="159"/>
      <c r="G936" s="159"/>
      <c r="H936" s="159"/>
      <c r="I936" s="159"/>
    </row>
    <row r="937" spans="1:9" x14ac:dyDescent="0.25">
      <c r="A937" s="159"/>
      <c r="B937" s="159"/>
      <c r="C937" s="159"/>
      <c r="D937" s="159"/>
      <c r="E937" s="159"/>
      <c r="F937" s="159"/>
      <c r="G937" s="159"/>
      <c r="H937" s="159"/>
      <c r="I937" s="159"/>
    </row>
    <row r="938" spans="1:9" x14ac:dyDescent="0.25">
      <c r="A938" s="159"/>
      <c r="B938" s="159"/>
      <c r="C938" s="159"/>
      <c r="D938" s="159"/>
      <c r="E938" s="159"/>
      <c r="F938" s="159"/>
      <c r="G938" s="159"/>
      <c r="H938" s="159"/>
      <c r="I938" s="159"/>
    </row>
    <row r="939" spans="1:9" x14ac:dyDescent="0.25">
      <c r="A939" s="159"/>
      <c r="B939" s="159"/>
      <c r="C939" s="159"/>
      <c r="D939" s="159"/>
      <c r="E939" s="159"/>
      <c r="F939" s="159"/>
      <c r="G939" s="159"/>
      <c r="H939" s="159"/>
      <c r="I939" s="159"/>
    </row>
    <row r="940" spans="1:9" x14ac:dyDescent="0.25">
      <c r="A940" s="159"/>
      <c r="B940" s="159"/>
      <c r="C940" s="159"/>
      <c r="D940" s="159"/>
      <c r="E940" s="159"/>
      <c r="F940" s="159"/>
      <c r="G940" s="159"/>
      <c r="H940" s="159"/>
      <c r="I940" s="159"/>
    </row>
    <row r="941" spans="1:9" x14ac:dyDescent="0.25">
      <c r="A941" s="159"/>
      <c r="B941" s="159"/>
      <c r="C941" s="159"/>
      <c r="D941" s="159"/>
      <c r="E941" s="159"/>
      <c r="F941" s="159"/>
      <c r="G941" s="159"/>
      <c r="H941" s="159"/>
      <c r="I941" s="159"/>
    </row>
    <row r="942" spans="1:9" x14ac:dyDescent="0.25">
      <c r="A942" s="159"/>
      <c r="B942" s="159"/>
      <c r="C942" s="159"/>
      <c r="D942" s="159"/>
      <c r="E942" s="159"/>
      <c r="F942" s="159"/>
      <c r="G942" s="159"/>
      <c r="H942" s="159"/>
      <c r="I942" s="159"/>
    </row>
    <row r="943" spans="1:9" x14ac:dyDescent="0.25">
      <c r="A943" s="159"/>
      <c r="B943" s="159"/>
      <c r="C943" s="159"/>
      <c r="D943" s="159"/>
      <c r="E943" s="159"/>
      <c r="F943" s="159"/>
      <c r="G943" s="159"/>
      <c r="H943" s="159"/>
      <c r="I943" s="159"/>
    </row>
    <row r="944" spans="1:9" x14ac:dyDescent="0.25">
      <c r="A944" s="159"/>
      <c r="B944" s="159"/>
      <c r="C944" s="159"/>
      <c r="D944" s="159"/>
      <c r="E944" s="159"/>
      <c r="F944" s="159"/>
      <c r="G944" s="159"/>
      <c r="H944" s="159"/>
      <c r="I944" s="159"/>
    </row>
    <row r="945" spans="1:9" x14ac:dyDescent="0.25">
      <c r="A945" s="159"/>
      <c r="B945" s="159"/>
      <c r="C945" s="159"/>
      <c r="D945" s="159"/>
      <c r="E945" s="159"/>
      <c r="F945" s="159"/>
      <c r="G945" s="159"/>
      <c r="H945" s="159"/>
      <c r="I945" s="159"/>
    </row>
    <row r="946" spans="1:9" x14ac:dyDescent="0.25">
      <c r="A946" s="159"/>
      <c r="B946" s="159"/>
      <c r="C946" s="159"/>
      <c r="D946" s="159"/>
      <c r="E946" s="159"/>
      <c r="F946" s="159"/>
      <c r="G946" s="159"/>
      <c r="H946" s="159"/>
      <c r="I946" s="159"/>
    </row>
    <row r="947" spans="1:9" x14ac:dyDescent="0.25">
      <c r="A947" s="159"/>
      <c r="B947" s="159"/>
      <c r="C947" s="159"/>
      <c r="D947" s="159"/>
      <c r="E947" s="159"/>
      <c r="F947" s="159"/>
      <c r="G947" s="159"/>
      <c r="H947" s="159"/>
      <c r="I947" s="159"/>
    </row>
    <row r="948" spans="1:9" x14ac:dyDescent="0.25">
      <c r="A948" s="159"/>
      <c r="B948" s="159"/>
      <c r="C948" s="159"/>
      <c r="D948" s="159"/>
      <c r="E948" s="159"/>
      <c r="F948" s="159"/>
      <c r="G948" s="159"/>
      <c r="H948" s="159"/>
      <c r="I948" s="159"/>
    </row>
    <row r="949" spans="1:9" x14ac:dyDescent="0.25">
      <c r="A949" s="159"/>
      <c r="B949" s="159"/>
      <c r="C949" s="159"/>
      <c r="D949" s="159"/>
      <c r="E949" s="159"/>
      <c r="F949" s="159"/>
      <c r="G949" s="159"/>
      <c r="H949" s="159"/>
      <c r="I949" s="159"/>
    </row>
    <row r="950" spans="1:9" x14ac:dyDescent="0.25">
      <c r="A950" s="159"/>
      <c r="B950" s="159"/>
      <c r="C950" s="159"/>
      <c r="D950" s="159"/>
      <c r="E950" s="159"/>
      <c r="F950" s="159"/>
      <c r="G950" s="159"/>
      <c r="H950" s="159"/>
      <c r="I950" s="159"/>
    </row>
    <row r="951" spans="1:9" x14ac:dyDescent="0.25">
      <c r="A951" s="159"/>
      <c r="B951" s="159"/>
      <c r="C951" s="159"/>
      <c r="D951" s="159"/>
      <c r="E951" s="159"/>
      <c r="F951" s="159"/>
      <c r="G951" s="159"/>
      <c r="H951" s="159"/>
      <c r="I951" s="159"/>
    </row>
    <row r="952" spans="1:9" x14ac:dyDescent="0.25">
      <c r="A952" s="159"/>
      <c r="B952" s="159"/>
      <c r="C952" s="159"/>
      <c r="D952" s="159"/>
      <c r="E952" s="159"/>
      <c r="F952" s="159"/>
      <c r="G952" s="159"/>
      <c r="H952" s="159"/>
      <c r="I952" s="159"/>
    </row>
    <row r="953" spans="1:9" x14ac:dyDescent="0.25">
      <c r="A953" s="159"/>
      <c r="B953" s="159"/>
      <c r="C953" s="159"/>
      <c r="D953" s="159"/>
      <c r="E953" s="159"/>
      <c r="F953" s="159"/>
      <c r="G953" s="159"/>
      <c r="H953" s="159"/>
      <c r="I953" s="159"/>
    </row>
    <row r="954" spans="1:9" x14ac:dyDescent="0.25">
      <c r="A954" s="159"/>
      <c r="B954" s="159"/>
      <c r="C954" s="159"/>
      <c r="D954" s="159"/>
      <c r="E954" s="159"/>
      <c r="F954" s="159"/>
      <c r="G954" s="159"/>
      <c r="H954" s="159"/>
      <c r="I954" s="159"/>
    </row>
    <row r="955" spans="1:9" x14ac:dyDescent="0.25">
      <c r="A955" s="159"/>
      <c r="B955" s="159"/>
      <c r="C955" s="159"/>
      <c r="D955" s="159"/>
      <c r="E955" s="159"/>
      <c r="F955" s="159"/>
      <c r="G955" s="159"/>
      <c r="H955" s="159"/>
      <c r="I955" s="159"/>
    </row>
    <row r="956" spans="1:9" x14ac:dyDescent="0.25">
      <c r="A956" s="159"/>
      <c r="B956" s="159"/>
      <c r="C956" s="159"/>
      <c r="D956" s="159"/>
      <c r="E956" s="159"/>
      <c r="F956" s="159"/>
      <c r="G956" s="159"/>
      <c r="H956" s="159"/>
      <c r="I956" s="159"/>
    </row>
    <row r="957" spans="1:9" x14ac:dyDescent="0.25">
      <c r="A957" s="159"/>
      <c r="B957" s="159"/>
      <c r="C957" s="159"/>
      <c r="D957" s="159"/>
      <c r="E957" s="159"/>
      <c r="F957" s="159"/>
      <c r="G957" s="159"/>
      <c r="H957" s="159"/>
      <c r="I957" s="159"/>
    </row>
    <row r="958" spans="1:9" x14ac:dyDescent="0.25">
      <c r="A958" s="159"/>
      <c r="B958" s="159"/>
      <c r="C958" s="159"/>
      <c r="D958" s="159"/>
      <c r="E958" s="159"/>
      <c r="F958" s="159"/>
      <c r="G958" s="159"/>
      <c r="H958" s="159"/>
      <c r="I958" s="159"/>
    </row>
    <row r="959" spans="1:9" x14ac:dyDescent="0.25">
      <c r="A959" s="159"/>
      <c r="B959" s="159"/>
      <c r="C959" s="159"/>
      <c r="D959" s="159"/>
      <c r="E959" s="159"/>
      <c r="F959" s="159"/>
      <c r="G959" s="159"/>
      <c r="H959" s="159"/>
      <c r="I959" s="159"/>
    </row>
    <row r="960" spans="1:9" x14ac:dyDescent="0.25">
      <c r="A960" s="159"/>
      <c r="B960" s="159"/>
      <c r="C960" s="159"/>
      <c r="D960" s="159"/>
      <c r="E960" s="159"/>
      <c r="F960" s="159"/>
      <c r="G960" s="159"/>
      <c r="H960" s="159"/>
      <c r="I960" s="159"/>
    </row>
    <row r="961" spans="1:9" x14ac:dyDescent="0.25">
      <c r="A961" s="159"/>
      <c r="B961" s="159"/>
      <c r="C961" s="159"/>
      <c r="D961" s="159"/>
      <c r="E961" s="159"/>
      <c r="F961" s="159"/>
      <c r="G961" s="159"/>
      <c r="H961" s="159"/>
      <c r="I961" s="159"/>
    </row>
    <row r="962" spans="1:9" x14ac:dyDescent="0.25">
      <c r="A962" s="159"/>
      <c r="B962" s="159"/>
      <c r="C962" s="159"/>
      <c r="D962" s="159"/>
      <c r="E962" s="159"/>
      <c r="F962" s="159"/>
      <c r="G962" s="159"/>
      <c r="H962" s="159"/>
      <c r="I962" s="159"/>
    </row>
    <row r="963" spans="1:9" x14ac:dyDescent="0.25">
      <c r="A963" s="159"/>
      <c r="B963" s="159"/>
      <c r="C963" s="159"/>
      <c r="D963" s="159"/>
      <c r="E963" s="159"/>
      <c r="F963" s="159"/>
      <c r="G963" s="159"/>
      <c r="H963" s="159"/>
      <c r="I963" s="159"/>
    </row>
    <row r="964" spans="1:9" x14ac:dyDescent="0.25">
      <c r="A964" s="159"/>
      <c r="B964" s="159"/>
      <c r="C964" s="159"/>
      <c r="D964" s="159"/>
      <c r="E964" s="159"/>
      <c r="F964" s="159"/>
      <c r="G964" s="159"/>
      <c r="H964" s="159"/>
      <c r="I964" s="159"/>
    </row>
    <row r="965" spans="1:9" x14ac:dyDescent="0.25">
      <c r="A965" s="159"/>
      <c r="B965" s="159"/>
      <c r="C965" s="159"/>
      <c r="D965" s="159"/>
      <c r="E965" s="159"/>
      <c r="F965" s="159"/>
      <c r="G965" s="159"/>
      <c r="H965" s="159"/>
      <c r="I965" s="159"/>
    </row>
    <row r="966" spans="1:9" x14ac:dyDescent="0.25">
      <c r="A966" s="159"/>
      <c r="B966" s="159"/>
      <c r="C966" s="159"/>
      <c r="D966" s="159"/>
      <c r="E966" s="159"/>
      <c r="F966" s="159"/>
      <c r="G966" s="159"/>
      <c r="H966" s="159"/>
      <c r="I966" s="159"/>
    </row>
    <row r="967" spans="1:9" x14ac:dyDescent="0.25">
      <c r="A967" s="159"/>
      <c r="B967" s="159"/>
      <c r="C967" s="159"/>
      <c r="D967" s="159"/>
      <c r="E967" s="159"/>
      <c r="F967" s="159"/>
      <c r="G967" s="159"/>
      <c r="H967" s="159"/>
      <c r="I967" s="159"/>
    </row>
    <row r="968" spans="1:9" x14ac:dyDescent="0.25">
      <c r="A968" s="159"/>
      <c r="B968" s="159"/>
      <c r="C968" s="159"/>
      <c r="D968" s="159"/>
      <c r="E968" s="159"/>
      <c r="F968" s="159"/>
      <c r="G968" s="159"/>
      <c r="H968" s="159"/>
      <c r="I968" s="159"/>
    </row>
    <row r="969" spans="1:9" x14ac:dyDescent="0.25">
      <c r="A969" s="159"/>
      <c r="B969" s="159"/>
      <c r="C969" s="159"/>
      <c r="D969" s="159"/>
      <c r="E969" s="159"/>
      <c r="F969" s="159"/>
      <c r="G969" s="159"/>
      <c r="H969" s="159"/>
      <c r="I969" s="159"/>
    </row>
    <row r="970" spans="1:9" x14ac:dyDescent="0.25">
      <c r="A970" s="159"/>
      <c r="B970" s="159"/>
      <c r="C970" s="159"/>
      <c r="D970" s="159"/>
      <c r="E970" s="159"/>
      <c r="F970" s="159"/>
      <c r="G970" s="159"/>
      <c r="H970" s="159"/>
      <c r="I970" s="159"/>
    </row>
    <row r="971" spans="1:9" x14ac:dyDescent="0.25">
      <c r="A971" s="159"/>
      <c r="B971" s="159"/>
      <c r="C971" s="159"/>
      <c r="D971" s="159"/>
      <c r="E971" s="159"/>
      <c r="F971" s="159"/>
      <c r="G971" s="159"/>
      <c r="H971" s="159"/>
      <c r="I971" s="159"/>
    </row>
    <row r="972" spans="1:9" x14ac:dyDescent="0.25">
      <c r="A972" s="159"/>
      <c r="B972" s="159"/>
      <c r="C972" s="159"/>
      <c r="D972" s="159"/>
      <c r="E972" s="159"/>
      <c r="F972" s="159"/>
      <c r="G972" s="159"/>
      <c r="H972" s="159"/>
      <c r="I972" s="159"/>
    </row>
    <row r="973" spans="1:9" x14ac:dyDescent="0.25">
      <c r="A973" s="159"/>
      <c r="B973" s="159"/>
      <c r="C973" s="159"/>
      <c r="D973" s="159"/>
      <c r="E973" s="159"/>
      <c r="F973" s="159"/>
      <c r="G973" s="159"/>
      <c r="H973" s="159"/>
      <c r="I973" s="159"/>
    </row>
    <row r="974" spans="1:9" x14ac:dyDescent="0.25">
      <c r="A974" s="159"/>
      <c r="B974" s="159"/>
      <c r="C974" s="159"/>
      <c r="D974" s="159"/>
      <c r="E974" s="159"/>
      <c r="F974" s="159"/>
      <c r="G974" s="159"/>
      <c r="H974" s="159"/>
      <c r="I974" s="159"/>
    </row>
    <row r="975" spans="1:9" x14ac:dyDescent="0.25">
      <c r="A975" s="159"/>
      <c r="B975" s="159"/>
      <c r="C975" s="159"/>
      <c r="D975" s="159"/>
      <c r="E975" s="159"/>
      <c r="F975" s="159"/>
      <c r="G975" s="159"/>
      <c r="H975" s="159"/>
      <c r="I975" s="159"/>
    </row>
    <row r="976" spans="1:9" x14ac:dyDescent="0.25">
      <c r="A976" s="159"/>
      <c r="B976" s="159"/>
      <c r="C976" s="159"/>
      <c r="D976" s="159"/>
      <c r="E976" s="159"/>
      <c r="F976" s="159"/>
      <c r="G976" s="159"/>
      <c r="H976" s="159"/>
      <c r="I976" s="159"/>
    </row>
    <row r="977" spans="1:9" x14ac:dyDescent="0.25">
      <c r="A977" s="159"/>
      <c r="B977" s="159"/>
      <c r="C977" s="159"/>
      <c r="D977" s="159"/>
      <c r="E977" s="159"/>
      <c r="F977" s="159"/>
      <c r="G977" s="159"/>
      <c r="H977" s="159"/>
      <c r="I977" s="159"/>
    </row>
    <row r="978" spans="1:9" x14ac:dyDescent="0.25">
      <c r="A978" s="159"/>
      <c r="B978" s="159"/>
      <c r="C978" s="159"/>
      <c r="D978" s="159"/>
      <c r="E978" s="159"/>
      <c r="F978" s="159"/>
      <c r="G978" s="159"/>
      <c r="H978" s="159"/>
      <c r="I978" s="159"/>
    </row>
    <row r="979" spans="1:9" x14ac:dyDescent="0.25">
      <c r="A979" s="159"/>
      <c r="B979" s="159"/>
      <c r="C979" s="159"/>
      <c r="D979" s="159"/>
      <c r="E979" s="159"/>
      <c r="F979" s="159"/>
      <c r="G979" s="159"/>
      <c r="H979" s="159"/>
      <c r="I979" s="159"/>
    </row>
    <row r="980" spans="1:9" x14ac:dyDescent="0.25">
      <c r="A980" s="159"/>
      <c r="B980" s="159"/>
      <c r="C980" s="159"/>
      <c r="D980" s="159"/>
      <c r="E980" s="159"/>
      <c r="F980" s="159"/>
      <c r="G980" s="159"/>
      <c r="H980" s="159"/>
      <c r="I980" s="159"/>
    </row>
    <row r="981" spans="1:9" x14ac:dyDescent="0.25">
      <c r="A981" s="159"/>
      <c r="B981" s="159"/>
      <c r="C981" s="159"/>
      <c r="D981" s="159"/>
      <c r="E981" s="159"/>
      <c r="F981" s="159"/>
      <c r="G981" s="159"/>
      <c r="H981" s="159"/>
      <c r="I981" s="159"/>
    </row>
    <row r="982" spans="1:9" x14ac:dyDescent="0.25">
      <c r="A982" s="159"/>
      <c r="B982" s="159"/>
      <c r="C982" s="159"/>
      <c r="D982" s="159"/>
      <c r="E982" s="159"/>
      <c r="F982" s="159"/>
      <c r="G982" s="159"/>
      <c r="H982" s="159"/>
      <c r="I982" s="159"/>
    </row>
    <row r="983" spans="1:9" x14ac:dyDescent="0.25">
      <c r="A983" s="159"/>
      <c r="B983" s="159"/>
      <c r="C983" s="159"/>
      <c r="D983" s="159"/>
      <c r="E983" s="159"/>
      <c r="F983" s="159"/>
      <c r="G983" s="159"/>
      <c r="H983" s="159"/>
      <c r="I983" s="159"/>
    </row>
    <row r="984" spans="1:9" x14ac:dyDescent="0.25">
      <c r="A984" s="159"/>
      <c r="B984" s="159"/>
      <c r="C984" s="159"/>
      <c r="D984" s="159"/>
      <c r="E984" s="159"/>
      <c r="F984" s="159"/>
      <c r="G984" s="159"/>
      <c r="H984" s="159"/>
      <c r="I984" s="159"/>
    </row>
    <row r="985" spans="1:9" x14ac:dyDescent="0.25">
      <c r="A985" s="159"/>
      <c r="B985" s="159"/>
      <c r="C985" s="159"/>
      <c r="D985" s="159"/>
      <c r="E985" s="159"/>
      <c r="F985" s="159"/>
      <c r="G985" s="159"/>
      <c r="H985" s="159"/>
      <c r="I985" s="159"/>
    </row>
    <row r="986" spans="1:9" x14ac:dyDescent="0.25">
      <c r="A986" s="159"/>
      <c r="B986" s="159"/>
      <c r="C986" s="159"/>
      <c r="D986" s="159"/>
      <c r="E986" s="159"/>
      <c r="F986" s="159"/>
      <c r="G986" s="159"/>
      <c r="H986" s="159"/>
      <c r="I986" s="159"/>
    </row>
    <row r="987" spans="1:9" x14ac:dyDescent="0.25">
      <c r="A987" s="159"/>
      <c r="B987" s="159"/>
      <c r="C987" s="159"/>
      <c r="D987" s="159"/>
      <c r="E987" s="159"/>
      <c r="F987" s="159"/>
      <c r="G987" s="159"/>
      <c r="H987" s="159"/>
      <c r="I987" s="159"/>
    </row>
    <row r="988" spans="1:9" x14ac:dyDescent="0.25">
      <c r="A988" s="159"/>
      <c r="B988" s="159"/>
      <c r="C988" s="159"/>
      <c r="D988" s="159"/>
      <c r="E988" s="159"/>
      <c r="F988" s="159"/>
      <c r="G988" s="159"/>
      <c r="H988" s="159"/>
      <c r="I988" s="159"/>
    </row>
    <row r="989" spans="1:9" x14ac:dyDescent="0.25">
      <c r="A989" s="159"/>
      <c r="B989" s="159"/>
      <c r="C989" s="159"/>
      <c r="D989" s="159"/>
      <c r="E989" s="159"/>
      <c r="F989" s="159"/>
      <c r="G989" s="159"/>
      <c r="H989" s="159"/>
      <c r="I989" s="159"/>
    </row>
    <row r="990" spans="1:9" x14ac:dyDescent="0.25">
      <c r="A990" s="159"/>
      <c r="B990" s="159"/>
      <c r="C990" s="159"/>
      <c r="D990" s="159"/>
      <c r="E990" s="159"/>
      <c r="F990" s="159"/>
      <c r="G990" s="159"/>
      <c r="H990" s="159"/>
      <c r="I990" s="159"/>
    </row>
    <row r="991" spans="1:9" x14ac:dyDescent="0.25">
      <c r="A991" s="159"/>
      <c r="B991" s="159"/>
      <c r="C991" s="159"/>
      <c r="D991" s="159"/>
      <c r="E991" s="159"/>
      <c r="F991" s="159"/>
      <c r="G991" s="159"/>
      <c r="H991" s="159"/>
      <c r="I991" s="159"/>
    </row>
    <row r="992" spans="1:9" x14ac:dyDescent="0.25">
      <c r="A992" s="159"/>
      <c r="B992" s="159"/>
      <c r="C992" s="159"/>
      <c r="D992" s="159"/>
      <c r="E992" s="159"/>
      <c r="F992" s="159"/>
      <c r="G992" s="159"/>
      <c r="H992" s="159"/>
      <c r="I992" s="159"/>
    </row>
    <row r="993" spans="1:9" x14ac:dyDescent="0.25">
      <c r="A993" s="159"/>
      <c r="B993" s="159"/>
      <c r="C993" s="159"/>
      <c r="D993" s="159"/>
      <c r="E993" s="159"/>
      <c r="F993" s="159"/>
      <c r="G993" s="159"/>
      <c r="H993" s="159"/>
      <c r="I993" s="159"/>
    </row>
    <row r="994" spans="1:9" x14ac:dyDescent="0.25">
      <c r="A994" s="159"/>
      <c r="B994" s="159"/>
      <c r="C994" s="159"/>
      <c r="D994" s="159"/>
      <c r="E994" s="159"/>
      <c r="F994" s="159"/>
      <c r="G994" s="159"/>
      <c r="H994" s="159"/>
      <c r="I994" s="159"/>
    </row>
    <row r="995" spans="1:9" x14ac:dyDescent="0.25">
      <c r="A995" s="159"/>
      <c r="B995" s="159"/>
      <c r="C995" s="159"/>
      <c r="D995" s="159"/>
      <c r="E995" s="159"/>
      <c r="F995" s="159"/>
      <c r="G995" s="159"/>
      <c r="H995" s="159"/>
      <c r="I995" s="159"/>
    </row>
    <row r="996" spans="1:9" x14ac:dyDescent="0.25">
      <c r="A996" s="159"/>
      <c r="B996" s="159"/>
      <c r="C996" s="159"/>
      <c r="D996" s="159"/>
      <c r="E996" s="159"/>
      <c r="F996" s="159"/>
      <c r="G996" s="159"/>
      <c r="H996" s="159"/>
      <c r="I996" s="159"/>
    </row>
    <row r="997" spans="1:9" x14ac:dyDescent="0.25">
      <c r="A997" s="159"/>
      <c r="B997" s="159"/>
      <c r="C997" s="159"/>
      <c r="D997" s="159"/>
      <c r="E997" s="159"/>
      <c r="F997" s="159"/>
      <c r="G997" s="159"/>
      <c r="H997" s="159"/>
      <c r="I997" s="159"/>
    </row>
    <row r="998" spans="1:9" x14ac:dyDescent="0.25">
      <c r="A998" s="159"/>
      <c r="B998" s="159"/>
      <c r="C998" s="159"/>
      <c r="D998" s="159"/>
      <c r="E998" s="159"/>
      <c r="F998" s="159"/>
      <c r="G998" s="159"/>
      <c r="H998" s="159"/>
      <c r="I998" s="159"/>
    </row>
    <row r="999" spans="1:9" x14ac:dyDescent="0.25">
      <c r="A999" s="159"/>
      <c r="B999" s="159"/>
      <c r="C999" s="159"/>
      <c r="D999" s="159"/>
      <c r="E999" s="159"/>
      <c r="F999" s="159"/>
      <c r="G999" s="159"/>
      <c r="H999" s="159"/>
      <c r="I999" s="159"/>
    </row>
    <row r="1000" spans="1:9" x14ac:dyDescent="0.25">
      <c r="A1000" s="159"/>
      <c r="B1000" s="159"/>
      <c r="C1000" s="159"/>
      <c r="D1000" s="159"/>
      <c r="E1000" s="159"/>
      <c r="F1000" s="159"/>
      <c r="G1000" s="159"/>
      <c r="H1000" s="159"/>
      <c r="I1000" s="159"/>
    </row>
    <row r="1001" spans="1:9" x14ac:dyDescent="0.25">
      <c r="A1001" s="159"/>
      <c r="B1001" s="159"/>
      <c r="C1001" s="159"/>
      <c r="D1001" s="159"/>
      <c r="E1001" s="159"/>
      <c r="F1001" s="159"/>
      <c r="G1001" s="159"/>
      <c r="H1001" s="159"/>
      <c r="I1001" s="159"/>
    </row>
    <row r="1002" spans="1:9" x14ac:dyDescent="0.25">
      <c r="A1002" s="159"/>
      <c r="B1002" s="159"/>
      <c r="C1002" s="159"/>
      <c r="D1002" s="159"/>
      <c r="E1002" s="159"/>
      <c r="F1002" s="159"/>
      <c r="G1002" s="159"/>
      <c r="H1002" s="159"/>
      <c r="I1002" s="159"/>
    </row>
    <row r="1003" spans="1:9" x14ac:dyDescent="0.25">
      <c r="A1003" s="159"/>
      <c r="B1003" s="159"/>
      <c r="C1003" s="159"/>
      <c r="D1003" s="159"/>
      <c r="E1003" s="159"/>
      <c r="F1003" s="159"/>
      <c r="G1003" s="159"/>
      <c r="H1003" s="159"/>
      <c r="I1003" s="159"/>
    </row>
    <row r="1004" spans="1:9" x14ac:dyDescent="0.25">
      <c r="A1004" s="159"/>
      <c r="B1004" s="159"/>
      <c r="C1004" s="159"/>
      <c r="D1004" s="159"/>
      <c r="E1004" s="159"/>
      <c r="F1004" s="159"/>
      <c r="G1004" s="159"/>
      <c r="H1004" s="159"/>
      <c r="I1004" s="159"/>
    </row>
    <row r="1005" spans="1:9" x14ac:dyDescent="0.25">
      <c r="A1005" s="159"/>
      <c r="B1005" s="159"/>
      <c r="C1005" s="159"/>
      <c r="D1005" s="159"/>
      <c r="E1005" s="159"/>
      <c r="F1005" s="159"/>
      <c r="G1005" s="159"/>
      <c r="H1005" s="159"/>
      <c r="I1005" s="159"/>
    </row>
    <row r="1006" spans="1:9" x14ac:dyDescent="0.25">
      <c r="A1006" s="159"/>
      <c r="B1006" s="159"/>
      <c r="C1006" s="159"/>
      <c r="D1006" s="159"/>
      <c r="E1006" s="159"/>
      <c r="F1006" s="159"/>
      <c r="G1006" s="159"/>
      <c r="H1006" s="159"/>
      <c r="I1006" s="159"/>
    </row>
    <row r="1007" spans="1:9" x14ac:dyDescent="0.25">
      <c r="A1007" s="159"/>
      <c r="B1007" s="159"/>
      <c r="C1007" s="159"/>
      <c r="D1007" s="159"/>
      <c r="E1007" s="159"/>
      <c r="F1007" s="159"/>
      <c r="G1007" s="159"/>
      <c r="H1007" s="159"/>
      <c r="I1007" s="159"/>
    </row>
    <row r="1008" spans="1:9" x14ac:dyDescent="0.25">
      <c r="A1008" s="159"/>
      <c r="B1008" s="159"/>
      <c r="C1008" s="159"/>
      <c r="D1008" s="159"/>
      <c r="E1008" s="159"/>
      <c r="F1008" s="159"/>
      <c r="G1008" s="159"/>
      <c r="H1008" s="159"/>
      <c r="I1008" s="159"/>
    </row>
    <row r="1009" spans="1:9" x14ac:dyDescent="0.25">
      <c r="A1009" s="159"/>
      <c r="B1009" s="159"/>
      <c r="C1009" s="159"/>
      <c r="D1009" s="159"/>
      <c r="E1009" s="159"/>
      <c r="F1009" s="159"/>
      <c r="G1009" s="159"/>
      <c r="H1009" s="159"/>
      <c r="I1009" s="159"/>
    </row>
    <row r="1010" spans="1:9" x14ac:dyDescent="0.25">
      <c r="A1010" s="159"/>
      <c r="B1010" s="159"/>
      <c r="C1010" s="159"/>
      <c r="D1010" s="159"/>
      <c r="E1010" s="159"/>
      <c r="F1010" s="159"/>
      <c r="G1010" s="159"/>
      <c r="H1010" s="159"/>
      <c r="I1010" s="159"/>
    </row>
    <row r="1011" spans="1:9" x14ac:dyDescent="0.25">
      <c r="A1011" s="159"/>
      <c r="B1011" s="159"/>
      <c r="C1011" s="159"/>
      <c r="D1011" s="159"/>
      <c r="E1011" s="159"/>
      <c r="F1011" s="159"/>
      <c r="G1011" s="159"/>
      <c r="H1011" s="159"/>
      <c r="I1011" s="159"/>
    </row>
    <row r="1012" spans="1:9" x14ac:dyDescent="0.25">
      <c r="A1012" s="159"/>
      <c r="B1012" s="159"/>
      <c r="C1012" s="159"/>
      <c r="D1012" s="159"/>
      <c r="E1012" s="159"/>
      <c r="F1012" s="159"/>
      <c r="G1012" s="159"/>
      <c r="H1012" s="159"/>
      <c r="I1012" s="159"/>
    </row>
    <row r="1013" spans="1:9" x14ac:dyDescent="0.25">
      <c r="A1013" s="159"/>
      <c r="B1013" s="159"/>
      <c r="C1013" s="159"/>
      <c r="D1013" s="159"/>
      <c r="E1013" s="159"/>
      <c r="F1013" s="159"/>
      <c r="G1013" s="159"/>
      <c r="H1013" s="159"/>
      <c r="I1013" s="159"/>
    </row>
    <row r="1014" spans="1:9" x14ac:dyDescent="0.25">
      <c r="A1014" s="159"/>
      <c r="B1014" s="159"/>
      <c r="C1014" s="159"/>
      <c r="D1014" s="159"/>
      <c r="E1014" s="159"/>
      <c r="F1014" s="159"/>
      <c r="G1014" s="159"/>
      <c r="H1014" s="159"/>
      <c r="I1014" s="159"/>
    </row>
    <row r="1015" spans="1:9" x14ac:dyDescent="0.25">
      <c r="A1015" s="159"/>
      <c r="B1015" s="159"/>
      <c r="C1015" s="159"/>
      <c r="D1015" s="159"/>
      <c r="E1015" s="159"/>
      <c r="F1015" s="159"/>
      <c r="G1015" s="159"/>
      <c r="H1015" s="159"/>
      <c r="I1015" s="159"/>
    </row>
    <row r="1016" spans="1:9" x14ac:dyDescent="0.25">
      <c r="A1016" s="159"/>
      <c r="B1016" s="159"/>
      <c r="C1016" s="159"/>
      <c r="D1016" s="159"/>
      <c r="E1016" s="159"/>
      <c r="F1016" s="159"/>
      <c r="G1016" s="159"/>
      <c r="H1016" s="159"/>
      <c r="I1016" s="159"/>
    </row>
    <row r="1017" spans="1:9" x14ac:dyDescent="0.25">
      <c r="A1017" s="159"/>
      <c r="B1017" s="159"/>
      <c r="C1017" s="159"/>
      <c r="D1017" s="159"/>
      <c r="E1017" s="159"/>
      <c r="F1017" s="159"/>
      <c r="G1017" s="159"/>
      <c r="H1017" s="159"/>
      <c r="I1017" s="159"/>
    </row>
    <row r="1018" spans="1:9" x14ac:dyDescent="0.25">
      <c r="A1018" s="159"/>
      <c r="B1018" s="159"/>
      <c r="C1018" s="159"/>
      <c r="D1018" s="159"/>
      <c r="E1018" s="159"/>
      <c r="F1018" s="159"/>
      <c r="G1018" s="159"/>
      <c r="H1018" s="159"/>
      <c r="I1018" s="159"/>
    </row>
    <row r="1019" spans="1:9" x14ac:dyDescent="0.25">
      <c r="A1019" s="159"/>
      <c r="B1019" s="159"/>
      <c r="C1019" s="159"/>
      <c r="D1019" s="159"/>
      <c r="E1019" s="159"/>
      <c r="F1019" s="159"/>
      <c r="G1019" s="159"/>
      <c r="H1019" s="159"/>
      <c r="I1019" s="159"/>
    </row>
    <row r="1020" spans="1:9" x14ac:dyDescent="0.25">
      <c r="A1020" s="159"/>
      <c r="B1020" s="159"/>
      <c r="C1020" s="159"/>
      <c r="D1020" s="159"/>
      <c r="E1020" s="159"/>
      <c r="F1020" s="159"/>
      <c r="G1020" s="159"/>
      <c r="H1020" s="159"/>
      <c r="I1020" s="159"/>
    </row>
    <row r="1021" spans="1:9" x14ac:dyDescent="0.25">
      <c r="A1021" s="159"/>
      <c r="B1021" s="159"/>
      <c r="C1021" s="159"/>
      <c r="D1021" s="159"/>
      <c r="E1021" s="159"/>
      <c r="F1021" s="159"/>
      <c r="G1021" s="159"/>
      <c r="H1021" s="159"/>
      <c r="I1021" s="159"/>
    </row>
    <row r="1022" spans="1:9" x14ac:dyDescent="0.25">
      <c r="A1022" s="159"/>
      <c r="B1022" s="159"/>
      <c r="C1022" s="159"/>
      <c r="D1022" s="159"/>
      <c r="E1022" s="159"/>
      <c r="F1022" s="159"/>
      <c r="G1022" s="159"/>
      <c r="H1022" s="159"/>
      <c r="I1022" s="159"/>
    </row>
    <row r="1023" spans="1:9" x14ac:dyDescent="0.25">
      <c r="A1023" s="159"/>
      <c r="B1023" s="159"/>
      <c r="C1023" s="159"/>
      <c r="D1023" s="159"/>
      <c r="E1023" s="159"/>
      <c r="F1023" s="159"/>
      <c r="G1023" s="159"/>
      <c r="H1023" s="159"/>
      <c r="I1023" s="159"/>
    </row>
    <row r="1024" spans="1:9" x14ac:dyDescent="0.25">
      <c r="A1024" s="159"/>
      <c r="B1024" s="159"/>
      <c r="C1024" s="159"/>
      <c r="D1024" s="159"/>
      <c r="E1024" s="159"/>
      <c r="F1024" s="159"/>
      <c r="G1024" s="159"/>
      <c r="H1024" s="159"/>
      <c r="I1024" s="159"/>
    </row>
    <row r="1025" spans="1:9" x14ac:dyDescent="0.25">
      <c r="A1025" s="159"/>
      <c r="B1025" s="159"/>
      <c r="C1025" s="159"/>
      <c r="D1025" s="159"/>
      <c r="E1025" s="159"/>
      <c r="F1025" s="159"/>
      <c r="G1025" s="159"/>
      <c r="H1025" s="159"/>
      <c r="I1025" s="159"/>
    </row>
    <row r="1026" spans="1:9" x14ac:dyDescent="0.25">
      <c r="A1026" s="159"/>
      <c r="B1026" s="159"/>
      <c r="C1026" s="159"/>
      <c r="D1026" s="159"/>
      <c r="E1026" s="159"/>
      <c r="F1026" s="159"/>
      <c r="G1026" s="159"/>
      <c r="H1026" s="159"/>
      <c r="I1026" s="159"/>
    </row>
    <row r="1027" spans="1:9" x14ac:dyDescent="0.25">
      <c r="A1027" s="159"/>
      <c r="B1027" s="159"/>
      <c r="C1027" s="159"/>
      <c r="D1027" s="159"/>
      <c r="E1027" s="159"/>
      <c r="F1027" s="159"/>
      <c r="G1027" s="159"/>
      <c r="H1027" s="159"/>
      <c r="I1027" s="159"/>
    </row>
    <row r="1028" spans="1:9" x14ac:dyDescent="0.25">
      <c r="A1028" s="159"/>
      <c r="B1028" s="159"/>
      <c r="C1028" s="159"/>
      <c r="D1028" s="159"/>
      <c r="E1028" s="159"/>
      <c r="F1028" s="159"/>
      <c r="G1028" s="159"/>
      <c r="H1028" s="159"/>
      <c r="I1028" s="159"/>
    </row>
    <row r="1029" spans="1:9" x14ac:dyDescent="0.25">
      <c r="A1029" s="159"/>
      <c r="B1029" s="159"/>
      <c r="C1029" s="159"/>
      <c r="D1029" s="159"/>
      <c r="E1029" s="159"/>
      <c r="F1029" s="159"/>
      <c r="G1029" s="159"/>
      <c r="H1029" s="159"/>
      <c r="I1029" s="159"/>
    </row>
    <row r="1030" spans="1:9" x14ac:dyDescent="0.25">
      <c r="A1030" s="159"/>
      <c r="B1030" s="159"/>
      <c r="C1030" s="159"/>
      <c r="D1030" s="159"/>
      <c r="E1030" s="159"/>
      <c r="F1030" s="159"/>
      <c r="G1030" s="159"/>
      <c r="H1030" s="159"/>
      <c r="I1030" s="159"/>
    </row>
    <row r="1031" spans="1:9" x14ac:dyDescent="0.25">
      <c r="A1031" s="159"/>
      <c r="B1031" s="159"/>
      <c r="C1031" s="159"/>
      <c r="D1031" s="159"/>
      <c r="E1031" s="159"/>
      <c r="F1031" s="159"/>
      <c r="G1031" s="159"/>
      <c r="H1031" s="159"/>
      <c r="I1031" s="159"/>
    </row>
    <row r="1032" spans="1:9" x14ac:dyDescent="0.25">
      <c r="A1032" s="159"/>
      <c r="B1032" s="159"/>
      <c r="C1032" s="159"/>
      <c r="D1032" s="159"/>
      <c r="E1032" s="159"/>
      <c r="F1032" s="159"/>
      <c r="G1032" s="159"/>
      <c r="H1032" s="159"/>
      <c r="I1032" s="159"/>
    </row>
    <row r="1033" spans="1:9" x14ac:dyDescent="0.25">
      <c r="A1033" s="159"/>
      <c r="B1033" s="159"/>
      <c r="C1033" s="159"/>
      <c r="D1033" s="159"/>
      <c r="E1033" s="159"/>
      <c r="F1033" s="159"/>
      <c r="G1033" s="159"/>
      <c r="H1033" s="159"/>
      <c r="I1033" s="159"/>
    </row>
    <row r="1034" spans="1:9" x14ac:dyDescent="0.25">
      <c r="A1034" s="159"/>
      <c r="B1034" s="159"/>
      <c r="C1034" s="159"/>
      <c r="D1034" s="159"/>
      <c r="E1034" s="159"/>
      <c r="F1034" s="159"/>
      <c r="G1034" s="159"/>
      <c r="H1034" s="159"/>
      <c r="I1034" s="159"/>
    </row>
    <row r="1035" spans="1:9" x14ac:dyDescent="0.25">
      <c r="A1035" s="159"/>
      <c r="B1035" s="159"/>
      <c r="C1035" s="159"/>
      <c r="D1035" s="159"/>
      <c r="E1035" s="159"/>
      <c r="F1035" s="159"/>
      <c r="G1035" s="159"/>
      <c r="H1035" s="159"/>
      <c r="I1035" s="159"/>
    </row>
    <row r="1036" spans="1:9" x14ac:dyDescent="0.25">
      <c r="A1036" s="159"/>
      <c r="B1036" s="159"/>
      <c r="C1036" s="159"/>
      <c r="D1036" s="159"/>
      <c r="E1036" s="159"/>
      <c r="F1036" s="159"/>
      <c r="G1036" s="159"/>
      <c r="H1036" s="159"/>
      <c r="I1036" s="159"/>
    </row>
    <row r="1037" spans="1:9" x14ac:dyDescent="0.25">
      <c r="A1037" s="159"/>
      <c r="B1037" s="159"/>
      <c r="C1037" s="159"/>
      <c r="D1037" s="159"/>
      <c r="E1037" s="159"/>
      <c r="F1037" s="159"/>
      <c r="G1037" s="159"/>
      <c r="H1037" s="159"/>
      <c r="I1037" s="159"/>
    </row>
    <row r="1038" spans="1:9" x14ac:dyDescent="0.25">
      <c r="A1038" s="159"/>
      <c r="B1038" s="159"/>
      <c r="C1038" s="159"/>
      <c r="D1038" s="159"/>
      <c r="E1038" s="159"/>
      <c r="F1038" s="159"/>
      <c r="G1038" s="159"/>
      <c r="H1038" s="159"/>
      <c r="I1038" s="159"/>
    </row>
    <row r="1039" spans="1:9" x14ac:dyDescent="0.25">
      <c r="A1039" s="159"/>
      <c r="B1039" s="159"/>
      <c r="C1039" s="159"/>
      <c r="D1039" s="159"/>
      <c r="E1039" s="159"/>
      <c r="F1039" s="159"/>
      <c r="G1039" s="159"/>
      <c r="H1039" s="159"/>
      <c r="I1039" s="159"/>
    </row>
    <row r="1040" spans="1:9" x14ac:dyDescent="0.25">
      <c r="A1040" s="159"/>
      <c r="B1040" s="159"/>
      <c r="C1040" s="159"/>
      <c r="D1040" s="159"/>
      <c r="E1040" s="159"/>
      <c r="F1040" s="159"/>
      <c r="G1040" s="159"/>
      <c r="H1040" s="159"/>
      <c r="I1040" s="159"/>
    </row>
    <row r="1041" spans="1:9" x14ac:dyDescent="0.25">
      <c r="A1041" s="159"/>
      <c r="B1041" s="159"/>
      <c r="C1041" s="159"/>
      <c r="D1041" s="159"/>
      <c r="E1041" s="159"/>
      <c r="F1041" s="159"/>
      <c r="G1041" s="159"/>
      <c r="H1041" s="159"/>
      <c r="I1041" s="159"/>
    </row>
    <row r="1042" spans="1:9" x14ac:dyDescent="0.25">
      <c r="A1042" s="159"/>
      <c r="B1042" s="159"/>
      <c r="C1042" s="159"/>
      <c r="D1042" s="159"/>
      <c r="E1042" s="159"/>
      <c r="F1042" s="159"/>
      <c r="G1042" s="159"/>
      <c r="H1042" s="159"/>
      <c r="I1042" s="159"/>
    </row>
    <row r="1043" spans="1:9" x14ac:dyDescent="0.25">
      <c r="A1043" s="159"/>
      <c r="B1043" s="159"/>
      <c r="C1043" s="159"/>
      <c r="D1043" s="159"/>
      <c r="E1043" s="159"/>
      <c r="F1043" s="159"/>
      <c r="G1043" s="159"/>
      <c r="H1043" s="159"/>
      <c r="I1043" s="159"/>
    </row>
    <row r="1044" spans="1:9" x14ac:dyDescent="0.25">
      <c r="A1044" s="159"/>
      <c r="B1044" s="159"/>
      <c r="C1044" s="159"/>
      <c r="D1044" s="159"/>
      <c r="E1044" s="159"/>
      <c r="F1044" s="159"/>
      <c r="G1044" s="159"/>
      <c r="H1044" s="159"/>
      <c r="I1044" s="159"/>
    </row>
    <row r="1045" spans="1:9" x14ac:dyDescent="0.25">
      <c r="A1045" s="159"/>
      <c r="B1045" s="159"/>
      <c r="C1045" s="159"/>
      <c r="D1045" s="159"/>
      <c r="E1045" s="159"/>
      <c r="F1045" s="159"/>
      <c r="G1045" s="159"/>
      <c r="H1045" s="159"/>
      <c r="I1045" s="159"/>
    </row>
    <row r="1046" spans="1:9" x14ac:dyDescent="0.25">
      <c r="A1046" s="159"/>
      <c r="B1046" s="159"/>
      <c r="C1046" s="159"/>
      <c r="D1046" s="159"/>
      <c r="E1046" s="159"/>
      <c r="F1046" s="159"/>
      <c r="G1046" s="159"/>
      <c r="H1046" s="159"/>
      <c r="I1046" s="159"/>
    </row>
    <row r="1047" spans="1:9" x14ac:dyDescent="0.25">
      <c r="A1047" s="159"/>
      <c r="B1047" s="159"/>
      <c r="C1047" s="159"/>
      <c r="D1047" s="159"/>
      <c r="E1047" s="159"/>
      <c r="F1047" s="159"/>
      <c r="G1047" s="159"/>
      <c r="H1047" s="159"/>
      <c r="I1047" s="159"/>
    </row>
    <row r="1048" spans="1:9" x14ac:dyDescent="0.25">
      <c r="A1048" s="159"/>
      <c r="B1048" s="159"/>
      <c r="C1048" s="159"/>
      <c r="D1048" s="159"/>
      <c r="E1048" s="159"/>
      <c r="F1048" s="159"/>
      <c r="G1048" s="159"/>
      <c r="H1048" s="159"/>
      <c r="I1048" s="159"/>
    </row>
    <row r="1049" spans="1:9" x14ac:dyDescent="0.25">
      <c r="A1049" s="159"/>
      <c r="B1049" s="159"/>
      <c r="C1049" s="159"/>
      <c r="D1049" s="159"/>
      <c r="E1049" s="159"/>
      <c r="F1049" s="159"/>
      <c r="G1049" s="159"/>
      <c r="H1049" s="159"/>
      <c r="I1049" s="159"/>
    </row>
    <row r="1050" spans="1:9" x14ac:dyDescent="0.25">
      <c r="A1050" s="159"/>
      <c r="B1050" s="159"/>
      <c r="C1050" s="159"/>
      <c r="D1050" s="159"/>
      <c r="E1050" s="159"/>
      <c r="F1050" s="159"/>
      <c r="G1050" s="159"/>
      <c r="H1050" s="159"/>
      <c r="I1050" s="159"/>
    </row>
    <row r="1051" spans="1:9" x14ac:dyDescent="0.25">
      <c r="A1051" s="159"/>
      <c r="B1051" s="159"/>
      <c r="C1051" s="159"/>
      <c r="D1051" s="159"/>
      <c r="E1051" s="159"/>
      <c r="F1051" s="159"/>
      <c r="G1051" s="159"/>
      <c r="H1051" s="159"/>
      <c r="I1051" s="159"/>
    </row>
    <row r="1052" spans="1:9" x14ac:dyDescent="0.25">
      <c r="A1052" s="159"/>
      <c r="B1052" s="159"/>
      <c r="C1052" s="159"/>
      <c r="D1052" s="159"/>
      <c r="E1052" s="159"/>
      <c r="F1052" s="159"/>
      <c r="G1052" s="159"/>
      <c r="H1052" s="159"/>
      <c r="I1052" s="159"/>
    </row>
    <row r="1053" spans="1:9" x14ac:dyDescent="0.25">
      <c r="A1053" s="159"/>
      <c r="B1053" s="159"/>
      <c r="C1053" s="159"/>
      <c r="D1053" s="159"/>
      <c r="E1053" s="159"/>
      <c r="F1053" s="159"/>
      <c r="G1053" s="159"/>
      <c r="H1053" s="159"/>
      <c r="I1053" s="159"/>
    </row>
    <row r="1054" spans="1:9" x14ac:dyDescent="0.25">
      <c r="A1054" s="159"/>
      <c r="B1054" s="159"/>
      <c r="C1054" s="159"/>
      <c r="D1054" s="159"/>
      <c r="E1054" s="159"/>
      <c r="F1054" s="159"/>
      <c r="G1054" s="159"/>
      <c r="H1054" s="159"/>
      <c r="I1054" s="159"/>
    </row>
    <row r="1055" spans="1:9" x14ac:dyDescent="0.25">
      <c r="A1055" s="159"/>
      <c r="B1055" s="159"/>
      <c r="C1055" s="159"/>
      <c r="D1055" s="159"/>
      <c r="E1055" s="159"/>
      <c r="F1055" s="159"/>
      <c r="G1055" s="159"/>
      <c r="H1055" s="159"/>
      <c r="I1055" s="159"/>
    </row>
    <row r="1056" spans="1:9" x14ac:dyDescent="0.25">
      <c r="A1056" s="159"/>
      <c r="B1056" s="159"/>
      <c r="C1056" s="159"/>
      <c r="D1056" s="159"/>
      <c r="E1056" s="159"/>
      <c r="F1056" s="159"/>
      <c r="G1056" s="159"/>
      <c r="H1056" s="159"/>
      <c r="I1056" s="159"/>
    </row>
    <row r="1057" spans="1:9" x14ac:dyDescent="0.25">
      <c r="A1057" s="159"/>
      <c r="B1057" s="159"/>
      <c r="C1057" s="159"/>
      <c r="D1057" s="159"/>
      <c r="E1057" s="159"/>
      <c r="F1057" s="159"/>
      <c r="G1057" s="159"/>
      <c r="H1057" s="159"/>
      <c r="I1057" s="159"/>
    </row>
    <row r="1058" spans="1:9" x14ac:dyDescent="0.25">
      <c r="A1058" s="159"/>
      <c r="B1058" s="159"/>
      <c r="C1058" s="159"/>
      <c r="D1058" s="159"/>
      <c r="E1058" s="159"/>
      <c r="F1058" s="159"/>
      <c r="G1058" s="159"/>
      <c r="H1058" s="159"/>
      <c r="I1058" s="159"/>
    </row>
    <row r="1059" spans="1:9" x14ac:dyDescent="0.25">
      <c r="A1059" s="159"/>
      <c r="B1059" s="159"/>
      <c r="C1059" s="159"/>
      <c r="D1059" s="159"/>
      <c r="E1059" s="159"/>
      <c r="F1059" s="159"/>
      <c r="G1059" s="159"/>
      <c r="H1059" s="159"/>
      <c r="I1059" s="159"/>
    </row>
    <row r="1060" spans="1:9" x14ac:dyDescent="0.25">
      <c r="A1060" s="159"/>
      <c r="B1060" s="159"/>
      <c r="C1060" s="159"/>
      <c r="D1060" s="159"/>
      <c r="E1060" s="159"/>
      <c r="F1060" s="159"/>
      <c r="G1060" s="159"/>
      <c r="H1060" s="159"/>
      <c r="I1060" s="159"/>
    </row>
    <row r="1061" spans="1:9" x14ac:dyDescent="0.25">
      <c r="A1061" s="159"/>
      <c r="B1061" s="159"/>
      <c r="C1061" s="159"/>
      <c r="D1061" s="159"/>
      <c r="E1061" s="159"/>
      <c r="F1061" s="159"/>
      <c r="G1061" s="159"/>
      <c r="H1061" s="159"/>
      <c r="I1061" s="159"/>
    </row>
    <row r="1062" spans="1:9" x14ac:dyDescent="0.25">
      <c r="A1062" s="159"/>
      <c r="B1062" s="159"/>
      <c r="C1062" s="159"/>
      <c r="D1062" s="159"/>
      <c r="E1062" s="159"/>
      <c r="F1062" s="159"/>
      <c r="G1062" s="159"/>
      <c r="H1062" s="159"/>
      <c r="I1062" s="159"/>
    </row>
    <row r="1063" spans="1:9" x14ac:dyDescent="0.25">
      <c r="A1063" s="159"/>
      <c r="B1063" s="159"/>
      <c r="C1063" s="159"/>
      <c r="D1063" s="159"/>
      <c r="E1063" s="159"/>
      <c r="F1063" s="159"/>
      <c r="G1063" s="159"/>
      <c r="H1063" s="159"/>
      <c r="I1063" s="159"/>
    </row>
    <row r="1064" spans="1:9" x14ac:dyDescent="0.25">
      <c r="A1064" s="159"/>
      <c r="B1064" s="159"/>
      <c r="C1064" s="159"/>
      <c r="D1064" s="159"/>
      <c r="E1064" s="159"/>
      <c r="F1064" s="159"/>
      <c r="G1064" s="159"/>
      <c r="H1064" s="159"/>
      <c r="I1064" s="159"/>
    </row>
    <row r="1065" spans="1:9" x14ac:dyDescent="0.25">
      <c r="A1065" s="159"/>
      <c r="B1065" s="159"/>
      <c r="C1065" s="159"/>
      <c r="D1065" s="159"/>
      <c r="E1065" s="159"/>
      <c r="F1065" s="159"/>
      <c r="G1065" s="159"/>
      <c r="H1065" s="159"/>
      <c r="I1065" s="159"/>
    </row>
    <row r="1066" spans="1:9" x14ac:dyDescent="0.25">
      <c r="A1066" s="159"/>
      <c r="B1066" s="159"/>
      <c r="C1066" s="159"/>
      <c r="D1066" s="159"/>
      <c r="E1066" s="159"/>
      <c r="F1066" s="159"/>
      <c r="G1066" s="159"/>
      <c r="H1066" s="159"/>
      <c r="I1066" s="159"/>
    </row>
    <row r="1067" spans="1:9" x14ac:dyDescent="0.25">
      <c r="A1067" s="159"/>
      <c r="B1067" s="159"/>
      <c r="C1067" s="159"/>
      <c r="D1067" s="159"/>
      <c r="E1067" s="159"/>
      <c r="F1067" s="159"/>
      <c r="G1067" s="159"/>
      <c r="H1067" s="159"/>
      <c r="I1067" s="159"/>
    </row>
    <row r="1068" spans="1:9" x14ac:dyDescent="0.25">
      <c r="A1068" s="159"/>
      <c r="B1068" s="159"/>
      <c r="C1068" s="159"/>
      <c r="D1068" s="159"/>
      <c r="E1068" s="159"/>
      <c r="F1068" s="159"/>
      <c r="G1068" s="159"/>
      <c r="H1068" s="159"/>
      <c r="I1068" s="159"/>
    </row>
    <row r="1069" spans="1:9" x14ac:dyDescent="0.25">
      <c r="A1069" s="159"/>
      <c r="B1069" s="159"/>
      <c r="C1069" s="159"/>
      <c r="D1069" s="159"/>
      <c r="E1069" s="159"/>
      <c r="F1069" s="159"/>
      <c r="G1069" s="159"/>
      <c r="H1069" s="159"/>
      <c r="I1069" s="159"/>
    </row>
    <row r="1070" spans="1:9" x14ac:dyDescent="0.25">
      <c r="A1070" s="159"/>
      <c r="B1070" s="159"/>
      <c r="C1070" s="159"/>
      <c r="D1070" s="159"/>
      <c r="E1070" s="159"/>
      <c r="F1070" s="159"/>
      <c r="G1070" s="159"/>
      <c r="H1070" s="159"/>
      <c r="I1070" s="159"/>
    </row>
    <row r="1071" spans="1:9" x14ac:dyDescent="0.25">
      <c r="A1071" s="159"/>
      <c r="B1071" s="159"/>
      <c r="C1071" s="159"/>
      <c r="D1071" s="159"/>
      <c r="E1071" s="159"/>
      <c r="F1071" s="159"/>
      <c r="G1071" s="159"/>
      <c r="H1071" s="159"/>
      <c r="I1071" s="159"/>
    </row>
    <row r="1072" spans="1:9" x14ac:dyDescent="0.25">
      <c r="A1072" s="159"/>
      <c r="B1072" s="159"/>
      <c r="C1072" s="159"/>
      <c r="D1072" s="159"/>
      <c r="E1072" s="159"/>
      <c r="F1072" s="159"/>
      <c r="G1072" s="159"/>
      <c r="H1072" s="159"/>
      <c r="I1072" s="159"/>
    </row>
    <row r="1073" spans="1:9" x14ac:dyDescent="0.25">
      <c r="A1073" s="159"/>
      <c r="B1073" s="159"/>
      <c r="C1073" s="159"/>
      <c r="D1073" s="159"/>
      <c r="E1073" s="159"/>
      <c r="F1073" s="159"/>
      <c r="G1073" s="159"/>
      <c r="H1073" s="159"/>
      <c r="I1073" s="159"/>
    </row>
    <row r="1074" spans="1:9" x14ac:dyDescent="0.25">
      <c r="A1074" s="159"/>
      <c r="B1074" s="159"/>
      <c r="C1074" s="159"/>
      <c r="D1074" s="159"/>
      <c r="E1074" s="159"/>
      <c r="F1074" s="159"/>
      <c r="G1074" s="159"/>
      <c r="H1074" s="159"/>
      <c r="I1074" s="159"/>
    </row>
    <row r="1075" spans="1:9" x14ac:dyDescent="0.25">
      <c r="A1075" s="159"/>
      <c r="B1075" s="159"/>
      <c r="C1075" s="159"/>
      <c r="D1075" s="159"/>
      <c r="E1075" s="159"/>
      <c r="F1075" s="159"/>
      <c r="G1075" s="159"/>
      <c r="H1075" s="159"/>
      <c r="I1075" s="159"/>
    </row>
    <row r="1076" spans="1:9" x14ac:dyDescent="0.25">
      <c r="A1076" s="159"/>
      <c r="B1076" s="159"/>
      <c r="C1076" s="159"/>
      <c r="D1076" s="159"/>
      <c r="E1076" s="159"/>
      <c r="F1076" s="159"/>
      <c r="G1076" s="159"/>
      <c r="H1076" s="159"/>
      <c r="I1076" s="159"/>
    </row>
    <row r="1077" spans="1:9" x14ac:dyDescent="0.25">
      <c r="A1077" s="159"/>
      <c r="B1077" s="159"/>
      <c r="C1077" s="159"/>
      <c r="D1077" s="159"/>
      <c r="E1077" s="159"/>
      <c r="F1077" s="159"/>
      <c r="G1077" s="159"/>
      <c r="H1077" s="159"/>
      <c r="I1077" s="159"/>
    </row>
    <row r="1078" spans="1:9" x14ac:dyDescent="0.25">
      <c r="A1078" s="159"/>
      <c r="B1078" s="159"/>
      <c r="C1078" s="159"/>
      <c r="D1078" s="159"/>
      <c r="E1078" s="159"/>
      <c r="F1078" s="159"/>
      <c r="G1078" s="159"/>
      <c r="H1078" s="159"/>
      <c r="I1078" s="159"/>
    </row>
    <row r="1079" spans="1:9" x14ac:dyDescent="0.25">
      <c r="A1079" s="159"/>
      <c r="B1079" s="159"/>
      <c r="C1079" s="159"/>
      <c r="D1079" s="159"/>
      <c r="E1079" s="159"/>
      <c r="F1079" s="159"/>
      <c r="G1079" s="159"/>
      <c r="H1079" s="159"/>
      <c r="I1079" s="159"/>
    </row>
    <row r="1080" spans="1:9" x14ac:dyDescent="0.25">
      <c r="A1080" s="159"/>
      <c r="B1080" s="159"/>
      <c r="C1080" s="159"/>
      <c r="D1080" s="159"/>
      <c r="E1080" s="159"/>
      <c r="F1080" s="159"/>
      <c r="G1080" s="159"/>
      <c r="H1080" s="159"/>
      <c r="I1080" s="159"/>
    </row>
    <row r="1081" spans="1:9" x14ac:dyDescent="0.25">
      <c r="A1081" s="159"/>
      <c r="B1081" s="159"/>
      <c r="C1081" s="159"/>
      <c r="D1081" s="159"/>
      <c r="E1081" s="159"/>
      <c r="F1081" s="159"/>
      <c r="G1081" s="159"/>
      <c r="H1081" s="159"/>
      <c r="I1081" s="159"/>
    </row>
    <row r="1082" spans="1:9" x14ac:dyDescent="0.25">
      <c r="A1082" s="159"/>
      <c r="B1082" s="159"/>
      <c r="C1082" s="159"/>
      <c r="D1082" s="159"/>
      <c r="E1082" s="159"/>
      <c r="F1082" s="159"/>
      <c r="G1082" s="159"/>
      <c r="H1082" s="159"/>
      <c r="I1082" s="159"/>
    </row>
    <row r="1083" spans="1:9" x14ac:dyDescent="0.25">
      <c r="A1083" s="159"/>
      <c r="B1083" s="159"/>
      <c r="C1083" s="159"/>
      <c r="D1083" s="159"/>
      <c r="E1083" s="159"/>
      <c r="F1083" s="159"/>
      <c r="G1083" s="159"/>
      <c r="H1083" s="159"/>
      <c r="I1083" s="159"/>
    </row>
    <row r="1084" spans="1:9" x14ac:dyDescent="0.25">
      <c r="A1084" s="159"/>
      <c r="B1084" s="159"/>
      <c r="C1084" s="159"/>
      <c r="D1084" s="159"/>
      <c r="E1084" s="159"/>
      <c r="F1084" s="159"/>
      <c r="G1084" s="159"/>
      <c r="H1084" s="159"/>
      <c r="I1084" s="159"/>
    </row>
    <row r="1085" spans="1:9" x14ac:dyDescent="0.25">
      <c r="A1085" s="159"/>
      <c r="B1085" s="159"/>
      <c r="C1085" s="159"/>
      <c r="D1085" s="159"/>
      <c r="E1085" s="159"/>
      <c r="F1085" s="159"/>
      <c r="G1085" s="159"/>
      <c r="H1085" s="159"/>
      <c r="I1085" s="159"/>
    </row>
    <row r="1086" spans="1:9" x14ac:dyDescent="0.25">
      <c r="A1086" s="159"/>
      <c r="B1086" s="159"/>
      <c r="C1086" s="159"/>
      <c r="D1086" s="159"/>
      <c r="E1086" s="159"/>
      <c r="F1086" s="159"/>
      <c r="G1086" s="159"/>
      <c r="H1086" s="159"/>
      <c r="I1086" s="159"/>
    </row>
    <row r="1087" spans="1:9" x14ac:dyDescent="0.25">
      <c r="A1087" s="159"/>
      <c r="B1087" s="159"/>
      <c r="C1087" s="159"/>
      <c r="D1087" s="159"/>
      <c r="E1087" s="159"/>
      <c r="F1087" s="159"/>
      <c r="G1087" s="159"/>
      <c r="H1087" s="159"/>
      <c r="I1087" s="159"/>
    </row>
    <row r="1088" spans="1:9" x14ac:dyDescent="0.25">
      <c r="A1088" s="159"/>
      <c r="B1088" s="159"/>
      <c r="C1088" s="159"/>
      <c r="D1088" s="159"/>
      <c r="E1088" s="159"/>
      <c r="F1088" s="159"/>
      <c r="G1088" s="159"/>
      <c r="H1088" s="159"/>
      <c r="I1088" s="159"/>
    </row>
    <row r="1089" spans="1:9" x14ac:dyDescent="0.25">
      <c r="A1089" s="159"/>
      <c r="B1089" s="159"/>
      <c r="C1089" s="159"/>
      <c r="D1089" s="159"/>
      <c r="E1089" s="159"/>
      <c r="F1089" s="159"/>
      <c r="G1089" s="159"/>
      <c r="H1089" s="159"/>
      <c r="I1089" s="159"/>
    </row>
    <row r="1090" spans="1:9" x14ac:dyDescent="0.25">
      <c r="A1090" s="159"/>
      <c r="B1090" s="159"/>
      <c r="C1090" s="159"/>
      <c r="D1090" s="159"/>
      <c r="E1090" s="159"/>
      <c r="F1090" s="159"/>
      <c r="G1090" s="159"/>
      <c r="H1090" s="159"/>
      <c r="I1090" s="159"/>
    </row>
    <row r="1091" spans="1:9" x14ac:dyDescent="0.25">
      <c r="A1091" s="159"/>
      <c r="B1091" s="159"/>
      <c r="C1091" s="159"/>
      <c r="D1091" s="159"/>
      <c r="E1091" s="159"/>
      <c r="F1091" s="159"/>
      <c r="G1091" s="159"/>
      <c r="H1091" s="159"/>
      <c r="I1091" s="159"/>
    </row>
    <row r="1092" spans="1:9" x14ac:dyDescent="0.25">
      <c r="A1092" s="159"/>
      <c r="B1092" s="159"/>
      <c r="C1092" s="159"/>
      <c r="D1092" s="159"/>
      <c r="E1092" s="159"/>
      <c r="F1092" s="159"/>
      <c r="G1092" s="159"/>
      <c r="H1092" s="159"/>
      <c r="I1092" s="159"/>
    </row>
    <row r="1093" spans="1:9" x14ac:dyDescent="0.25">
      <c r="A1093" s="159"/>
      <c r="B1093" s="159"/>
      <c r="C1093" s="159"/>
      <c r="D1093" s="159"/>
      <c r="E1093" s="159"/>
      <c r="F1093" s="159"/>
      <c r="G1093" s="159"/>
      <c r="H1093" s="159"/>
      <c r="I1093" s="159"/>
    </row>
    <row r="1094" spans="1:9" x14ac:dyDescent="0.25">
      <c r="A1094" s="159"/>
      <c r="B1094" s="159"/>
      <c r="C1094" s="159"/>
      <c r="D1094" s="159"/>
      <c r="E1094" s="159"/>
      <c r="F1094" s="159"/>
      <c r="G1094" s="159"/>
      <c r="H1094" s="159"/>
      <c r="I1094" s="159"/>
    </row>
    <row r="1095" spans="1:9" x14ac:dyDescent="0.25">
      <c r="A1095" s="159"/>
      <c r="B1095" s="159"/>
      <c r="C1095" s="159"/>
      <c r="D1095" s="159"/>
      <c r="E1095" s="159"/>
      <c r="F1095" s="159"/>
      <c r="G1095" s="159"/>
      <c r="H1095" s="159"/>
      <c r="I1095" s="159"/>
    </row>
    <row r="1096" spans="1:9" x14ac:dyDescent="0.25">
      <c r="A1096" s="159"/>
      <c r="B1096" s="159"/>
      <c r="C1096" s="159"/>
      <c r="D1096" s="159"/>
      <c r="E1096" s="159"/>
      <c r="F1096" s="159"/>
      <c r="G1096" s="159"/>
      <c r="H1096" s="159"/>
      <c r="I1096" s="159"/>
    </row>
    <row r="1097" spans="1:9" x14ac:dyDescent="0.25">
      <c r="A1097" s="159"/>
      <c r="B1097" s="159"/>
      <c r="C1097" s="159"/>
      <c r="D1097" s="159"/>
      <c r="E1097" s="159"/>
      <c r="F1097" s="159"/>
      <c r="G1097" s="159"/>
      <c r="H1097" s="159"/>
      <c r="I1097" s="159"/>
    </row>
    <row r="1098" spans="1:9" x14ac:dyDescent="0.25">
      <c r="A1098" s="159"/>
      <c r="B1098" s="159"/>
      <c r="C1098" s="159"/>
      <c r="D1098" s="159"/>
      <c r="E1098" s="159"/>
      <c r="F1098" s="159"/>
      <c r="G1098" s="159"/>
      <c r="H1098" s="159"/>
      <c r="I1098" s="159"/>
    </row>
    <row r="1099" spans="1:9" x14ac:dyDescent="0.25">
      <c r="A1099" s="159"/>
      <c r="B1099" s="159"/>
      <c r="C1099" s="159"/>
      <c r="D1099" s="159"/>
      <c r="E1099" s="159"/>
      <c r="F1099" s="159"/>
      <c r="G1099" s="159"/>
      <c r="H1099" s="159"/>
      <c r="I1099" s="159"/>
    </row>
    <row r="1100" spans="1:9" x14ac:dyDescent="0.25">
      <c r="A1100" s="159"/>
      <c r="B1100" s="159"/>
      <c r="C1100" s="159"/>
      <c r="D1100" s="159"/>
      <c r="E1100" s="159"/>
      <c r="F1100" s="159"/>
      <c r="G1100" s="159"/>
      <c r="H1100" s="159"/>
      <c r="I1100" s="159"/>
    </row>
    <row r="1101" spans="1:9" x14ac:dyDescent="0.25">
      <c r="A1101" s="159"/>
      <c r="B1101" s="159"/>
      <c r="C1101" s="159"/>
      <c r="D1101" s="159"/>
      <c r="E1101" s="159"/>
      <c r="F1101" s="159"/>
      <c r="G1101" s="159"/>
      <c r="H1101" s="159"/>
      <c r="I1101" s="159"/>
    </row>
    <row r="1102" spans="1:9" x14ac:dyDescent="0.25">
      <c r="A1102" s="159"/>
      <c r="B1102" s="159"/>
      <c r="C1102" s="159"/>
      <c r="D1102" s="159"/>
      <c r="E1102" s="159"/>
      <c r="F1102" s="159"/>
      <c r="G1102" s="159"/>
      <c r="H1102" s="159"/>
      <c r="I1102" s="159"/>
    </row>
    <row r="1103" spans="1:9" x14ac:dyDescent="0.25">
      <c r="A1103" s="159"/>
      <c r="B1103" s="159"/>
      <c r="C1103" s="159"/>
      <c r="D1103" s="159"/>
      <c r="E1103" s="159"/>
      <c r="F1103" s="159"/>
      <c r="G1103" s="159"/>
      <c r="H1103" s="159"/>
      <c r="I1103" s="159"/>
    </row>
    <row r="1104" spans="1:9" x14ac:dyDescent="0.25">
      <c r="A1104" s="159"/>
      <c r="B1104" s="159"/>
      <c r="C1104" s="159"/>
      <c r="D1104" s="159"/>
      <c r="E1104" s="159"/>
      <c r="F1104" s="159"/>
      <c r="G1104" s="159"/>
      <c r="H1104" s="159"/>
      <c r="I1104" s="159"/>
    </row>
    <row r="1105" spans="1:9" x14ac:dyDescent="0.25">
      <c r="A1105" s="159"/>
      <c r="B1105" s="159"/>
      <c r="C1105" s="159"/>
      <c r="D1105" s="159"/>
      <c r="E1105" s="159"/>
      <c r="F1105" s="159"/>
      <c r="G1105" s="159"/>
      <c r="H1105" s="159"/>
      <c r="I1105" s="159"/>
    </row>
    <row r="1106" spans="1:9" x14ac:dyDescent="0.25">
      <c r="A1106" s="159"/>
      <c r="B1106" s="159"/>
      <c r="C1106" s="159"/>
      <c r="D1106" s="159"/>
      <c r="E1106" s="159"/>
      <c r="F1106" s="159"/>
      <c r="G1106" s="159"/>
      <c r="H1106" s="159"/>
      <c r="I1106" s="159"/>
    </row>
    <row r="1107" spans="1:9" x14ac:dyDescent="0.25">
      <c r="A1107" s="159"/>
      <c r="B1107" s="159"/>
      <c r="C1107" s="159"/>
      <c r="D1107" s="159"/>
      <c r="E1107" s="159"/>
      <c r="F1107" s="159"/>
      <c r="G1107" s="159"/>
      <c r="H1107" s="159"/>
      <c r="I1107" s="159"/>
    </row>
    <row r="1108" spans="1:9" x14ac:dyDescent="0.25">
      <c r="A1108" s="159"/>
      <c r="B1108" s="159"/>
      <c r="C1108" s="159"/>
      <c r="D1108" s="159"/>
      <c r="E1108" s="159"/>
      <c r="F1108" s="159"/>
      <c r="G1108" s="159"/>
      <c r="H1108" s="159"/>
      <c r="I1108" s="159"/>
    </row>
    <row r="1109" spans="1:9" x14ac:dyDescent="0.25">
      <c r="A1109" s="159"/>
      <c r="B1109" s="159"/>
      <c r="C1109" s="159"/>
      <c r="D1109" s="159"/>
      <c r="E1109" s="159"/>
      <c r="F1109" s="159"/>
      <c r="G1109" s="159"/>
      <c r="H1109" s="159"/>
      <c r="I1109" s="159"/>
    </row>
    <row r="1110" spans="1:9" x14ac:dyDescent="0.25">
      <c r="A1110" s="159"/>
      <c r="B1110" s="159"/>
      <c r="C1110" s="159"/>
      <c r="D1110" s="159"/>
      <c r="E1110" s="159"/>
      <c r="F1110" s="159"/>
      <c r="G1110" s="159"/>
      <c r="H1110" s="159"/>
      <c r="I1110" s="159"/>
    </row>
    <row r="1111" spans="1:9" x14ac:dyDescent="0.25">
      <c r="A1111" s="159"/>
      <c r="B1111" s="159"/>
      <c r="C1111" s="159"/>
      <c r="D1111" s="159"/>
      <c r="E1111" s="159"/>
      <c r="F1111" s="159"/>
      <c r="G1111" s="159"/>
      <c r="H1111" s="159"/>
      <c r="I1111" s="159"/>
    </row>
    <row r="1112" spans="1:9" x14ac:dyDescent="0.25">
      <c r="A1112" s="159"/>
      <c r="B1112" s="159"/>
      <c r="C1112" s="159"/>
      <c r="D1112" s="159"/>
      <c r="E1112" s="159"/>
      <c r="F1112" s="159"/>
      <c r="G1112" s="159"/>
      <c r="H1112" s="159"/>
      <c r="I1112" s="159"/>
    </row>
    <row r="1113" spans="1:9" x14ac:dyDescent="0.25">
      <c r="A1113" s="159"/>
      <c r="B1113" s="159"/>
      <c r="C1113" s="159"/>
      <c r="D1113" s="159"/>
      <c r="E1113" s="159"/>
      <c r="F1113" s="159"/>
      <c r="G1113" s="159"/>
      <c r="H1113" s="159"/>
      <c r="I1113" s="159"/>
    </row>
    <row r="1114" spans="1:9" x14ac:dyDescent="0.25">
      <c r="A1114" s="159"/>
      <c r="B1114" s="159"/>
      <c r="C1114" s="159"/>
      <c r="D1114" s="159"/>
      <c r="E1114" s="159"/>
      <c r="F1114" s="159"/>
      <c r="G1114" s="159"/>
      <c r="H1114" s="159"/>
      <c r="I1114" s="159"/>
    </row>
    <row r="1115" spans="1:9" x14ac:dyDescent="0.25">
      <c r="A1115" s="159"/>
      <c r="B1115" s="159"/>
      <c r="C1115" s="159"/>
      <c r="D1115" s="159"/>
      <c r="E1115" s="159"/>
      <c r="F1115" s="159"/>
      <c r="G1115" s="159"/>
      <c r="H1115" s="159"/>
      <c r="I1115" s="159"/>
    </row>
    <row r="1116" spans="1:9" x14ac:dyDescent="0.25">
      <c r="A1116" s="159"/>
      <c r="B1116" s="159"/>
      <c r="C1116" s="159"/>
      <c r="D1116" s="159"/>
      <c r="E1116" s="159"/>
      <c r="F1116" s="159"/>
      <c r="G1116" s="159"/>
      <c r="H1116" s="159"/>
      <c r="I1116" s="159"/>
    </row>
    <row r="1117" spans="1:9" x14ac:dyDescent="0.25">
      <c r="A1117" s="159"/>
      <c r="B1117" s="159"/>
      <c r="C1117" s="159"/>
      <c r="D1117" s="159"/>
      <c r="E1117" s="159"/>
      <c r="F1117" s="159"/>
      <c r="G1117" s="159"/>
      <c r="H1117" s="159"/>
      <c r="I1117" s="159"/>
    </row>
    <row r="1118" spans="1:9" x14ac:dyDescent="0.25">
      <c r="A1118" s="159"/>
      <c r="B1118" s="159"/>
      <c r="C1118" s="159"/>
      <c r="D1118" s="159"/>
      <c r="E1118" s="159"/>
      <c r="F1118" s="159"/>
      <c r="G1118" s="159"/>
      <c r="H1118" s="159"/>
      <c r="I1118" s="159"/>
    </row>
    <row r="1119" spans="1:9" x14ac:dyDescent="0.25">
      <c r="A1119" s="159"/>
      <c r="B1119" s="159"/>
      <c r="C1119" s="159"/>
      <c r="D1119" s="159"/>
      <c r="E1119" s="159"/>
      <c r="F1119" s="159"/>
      <c r="G1119" s="159"/>
      <c r="H1119" s="159"/>
      <c r="I1119" s="159"/>
    </row>
    <row r="1120" spans="1:9" x14ac:dyDescent="0.25">
      <c r="A1120" s="159"/>
      <c r="B1120" s="159"/>
      <c r="C1120" s="159"/>
      <c r="D1120" s="159"/>
      <c r="E1120" s="159"/>
      <c r="F1120" s="159"/>
      <c r="G1120" s="159"/>
      <c r="H1120" s="159"/>
      <c r="I1120" s="159"/>
    </row>
    <row r="1121" spans="1:9" x14ac:dyDescent="0.25">
      <c r="A1121" s="159"/>
      <c r="B1121" s="159"/>
      <c r="C1121" s="159"/>
      <c r="D1121" s="159"/>
      <c r="E1121" s="159"/>
      <c r="F1121" s="159"/>
      <c r="G1121" s="159"/>
      <c r="H1121" s="159"/>
      <c r="I1121" s="159"/>
    </row>
    <row r="1122" spans="1:9" x14ac:dyDescent="0.25">
      <c r="A1122" s="159"/>
      <c r="B1122" s="159"/>
      <c r="C1122" s="159"/>
      <c r="D1122" s="159"/>
      <c r="E1122" s="159"/>
      <c r="F1122" s="159"/>
      <c r="G1122" s="159"/>
      <c r="H1122" s="159"/>
      <c r="I1122" s="159"/>
    </row>
    <row r="1123" spans="1:9" x14ac:dyDescent="0.25">
      <c r="A1123" s="159"/>
      <c r="B1123" s="159"/>
      <c r="C1123" s="159"/>
      <c r="D1123" s="159"/>
      <c r="E1123" s="159"/>
      <c r="F1123" s="159"/>
      <c r="G1123" s="159"/>
      <c r="H1123" s="159"/>
      <c r="I1123" s="159"/>
    </row>
    <row r="1124" spans="1:9" x14ac:dyDescent="0.25">
      <c r="A1124" s="159"/>
      <c r="B1124" s="159"/>
      <c r="C1124" s="159"/>
      <c r="D1124" s="159"/>
      <c r="E1124" s="159"/>
      <c r="F1124" s="159"/>
      <c r="G1124" s="159"/>
      <c r="H1124" s="159"/>
      <c r="I1124" s="159"/>
    </row>
    <row r="1125" spans="1:9" x14ac:dyDescent="0.25">
      <c r="A1125" s="159"/>
      <c r="B1125" s="159"/>
      <c r="C1125" s="159"/>
      <c r="D1125" s="159"/>
      <c r="E1125" s="159"/>
      <c r="F1125" s="159"/>
      <c r="G1125" s="159"/>
      <c r="H1125" s="159"/>
      <c r="I1125" s="159"/>
    </row>
    <row r="1126" spans="1:9" x14ac:dyDescent="0.25">
      <c r="A1126" s="159"/>
      <c r="B1126" s="159"/>
      <c r="C1126" s="159"/>
      <c r="D1126" s="159"/>
      <c r="E1126" s="159"/>
      <c r="F1126" s="159"/>
      <c r="G1126" s="159"/>
      <c r="H1126" s="159"/>
      <c r="I1126" s="159"/>
    </row>
    <row r="1127" spans="1:9" x14ac:dyDescent="0.25">
      <c r="A1127" s="159"/>
      <c r="B1127" s="159"/>
      <c r="C1127" s="159"/>
      <c r="D1127" s="159"/>
      <c r="E1127" s="159"/>
      <c r="F1127" s="159"/>
      <c r="G1127" s="159"/>
      <c r="H1127" s="159"/>
      <c r="I1127" s="159"/>
    </row>
    <row r="1128" spans="1:9" x14ac:dyDescent="0.25">
      <c r="A1128" s="159"/>
      <c r="B1128" s="159"/>
      <c r="C1128" s="159"/>
      <c r="D1128" s="159"/>
      <c r="E1128" s="159"/>
      <c r="F1128" s="159"/>
      <c r="G1128" s="159"/>
      <c r="H1128" s="159"/>
      <c r="I1128" s="159"/>
    </row>
    <row r="1129" spans="1:9" x14ac:dyDescent="0.25">
      <c r="A1129" s="159"/>
      <c r="B1129" s="159"/>
      <c r="C1129" s="159"/>
      <c r="D1129" s="159"/>
      <c r="E1129" s="159"/>
      <c r="F1129" s="159"/>
      <c r="G1129" s="159"/>
      <c r="H1129" s="159"/>
      <c r="I1129" s="159"/>
    </row>
    <row r="1130" spans="1:9" x14ac:dyDescent="0.25">
      <c r="A1130" s="159"/>
      <c r="B1130" s="159"/>
      <c r="C1130" s="159"/>
      <c r="D1130" s="159"/>
      <c r="E1130" s="159"/>
      <c r="F1130" s="159"/>
      <c r="G1130" s="159"/>
      <c r="H1130" s="159"/>
      <c r="I1130" s="159"/>
    </row>
    <row r="1131" spans="1:9" x14ac:dyDescent="0.25">
      <c r="A1131" s="159"/>
      <c r="B1131" s="159"/>
      <c r="C1131" s="159"/>
      <c r="D1131" s="159"/>
      <c r="E1131" s="159"/>
      <c r="F1131" s="159"/>
      <c r="G1131" s="159"/>
      <c r="H1131" s="159"/>
      <c r="I1131" s="159"/>
    </row>
    <row r="1132" spans="1:9" x14ac:dyDescent="0.25">
      <c r="A1132" s="159"/>
      <c r="B1132" s="159"/>
      <c r="C1132" s="159"/>
      <c r="D1132" s="159"/>
      <c r="E1132" s="159"/>
      <c r="F1132" s="159"/>
      <c r="G1132" s="159"/>
      <c r="H1132" s="159"/>
      <c r="I1132" s="159"/>
    </row>
    <row r="1133" spans="1:9" x14ac:dyDescent="0.25">
      <c r="A1133" s="159"/>
      <c r="B1133" s="159"/>
      <c r="C1133" s="159"/>
      <c r="D1133" s="159"/>
      <c r="E1133" s="159"/>
      <c r="F1133" s="159"/>
      <c r="G1133" s="159"/>
      <c r="H1133" s="159"/>
      <c r="I1133" s="159"/>
    </row>
    <row r="1134" spans="1:9" x14ac:dyDescent="0.25">
      <c r="A1134" s="159"/>
      <c r="B1134" s="159"/>
      <c r="C1134" s="159"/>
      <c r="D1134" s="159"/>
      <c r="E1134" s="159"/>
      <c r="F1134" s="159"/>
      <c r="G1134" s="159"/>
      <c r="H1134" s="159"/>
      <c r="I1134" s="159"/>
    </row>
    <row r="1135" spans="1:9" x14ac:dyDescent="0.25">
      <c r="A1135" s="159"/>
      <c r="B1135" s="159"/>
      <c r="C1135" s="159"/>
      <c r="D1135" s="159"/>
      <c r="E1135" s="159"/>
      <c r="F1135" s="159"/>
      <c r="G1135" s="159"/>
      <c r="H1135" s="159"/>
      <c r="I1135" s="159"/>
    </row>
    <row r="1136" spans="1:9" x14ac:dyDescent="0.25">
      <c r="A1136" s="159"/>
      <c r="B1136" s="159"/>
      <c r="C1136" s="159"/>
      <c r="D1136" s="159"/>
      <c r="E1136" s="159"/>
      <c r="F1136" s="159"/>
      <c r="G1136" s="159"/>
      <c r="H1136" s="159"/>
      <c r="I1136" s="159"/>
    </row>
    <row r="1137" spans="1:9" x14ac:dyDescent="0.25">
      <c r="A1137" s="159"/>
      <c r="B1137" s="159"/>
      <c r="C1137" s="159"/>
      <c r="D1137" s="159"/>
      <c r="E1137" s="159"/>
      <c r="F1137" s="159"/>
      <c r="G1137" s="159"/>
      <c r="H1137" s="159"/>
      <c r="I1137" s="159"/>
    </row>
    <row r="1138" spans="1:9" x14ac:dyDescent="0.25">
      <c r="A1138" s="159"/>
      <c r="B1138" s="159"/>
      <c r="C1138" s="159"/>
      <c r="D1138" s="159"/>
      <c r="E1138" s="159"/>
      <c r="F1138" s="159"/>
      <c r="G1138" s="159"/>
      <c r="H1138" s="159"/>
      <c r="I1138" s="159"/>
    </row>
    <row r="1139" spans="1:9" x14ac:dyDescent="0.25">
      <c r="A1139" s="159"/>
      <c r="B1139" s="159"/>
      <c r="C1139" s="159"/>
      <c r="D1139" s="159"/>
      <c r="E1139" s="159"/>
      <c r="F1139" s="159"/>
      <c r="G1139" s="159"/>
      <c r="H1139" s="159"/>
      <c r="I1139" s="159"/>
    </row>
    <row r="1140" spans="1:9" x14ac:dyDescent="0.25">
      <c r="A1140" s="159"/>
      <c r="B1140" s="159"/>
      <c r="C1140" s="159"/>
      <c r="D1140" s="159"/>
      <c r="E1140" s="159"/>
      <c r="F1140" s="159"/>
      <c r="G1140" s="159"/>
      <c r="H1140" s="159"/>
      <c r="I1140" s="159"/>
    </row>
    <row r="1141" spans="1:9" x14ac:dyDescent="0.25">
      <c r="A1141" s="159"/>
      <c r="B1141" s="159"/>
      <c r="C1141" s="159"/>
      <c r="D1141" s="159"/>
      <c r="E1141" s="159"/>
      <c r="F1141" s="159"/>
      <c r="G1141" s="159"/>
      <c r="H1141" s="159"/>
      <c r="I1141" s="159"/>
    </row>
    <row r="1142" spans="1:9" x14ac:dyDescent="0.25">
      <c r="A1142" s="159"/>
      <c r="B1142" s="159"/>
      <c r="C1142" s="159"/>
      <c r="D1142" s="159"/>
      <c r="E1142" s="159"/>
      <c r="F1142" s="159"/>
      <c r="G1142" s="159"/>
      <c r="H1142" s="159"/>
      <c r="I1142" s="159"/>
    </row>
    <row r="1143" spans="1:9" x14ac:dyDescent="0.25">
      <c r="A1143" s="159"/>
      <c r="B1143" s="159"/>
      <c r="C1143" s="159"/>
      <c r="D1143" s="159"/>
      <c r="E1143" s="159"/>
      <c r="F1143" s="159"/>
      <c r="G1143" s="159"/>
      <c r="H1143" s="159"/>
      <c r="I1143" s="159"/>
    </row>
    <row r="1144" spans="1:9" x14ac:dyDescent="0.25">
      <c r="A1144" s="159"/>
      <c r="B1144" s="159"/>
      <c r="C1144" s="159"/>
      <c r="D1144" s="159"/>
      <c r="E1144" s="159"/>
      <c r="F1144" s="159"/>
      <c r="G1144" s="159"/>
      <c r="H1144" s="159"/>
      <c r="I1144" s="159"/>
    </row>
    <row r="1145" spans="1:9" x14ac:dyDescent="0.25">
      <c r="A1145" s="159"/>
      <c r="B1145" s="159"/>
      <c r="C1145" s="159"/>
      <c r="D1145" s="159"/>
      <c r="E1145" s="159"/>
      <c r="F1145" s="159"/>
      <c r="G1145" s="159"/>
      <c r="H1145" s="159"/>
      <c r="I1145" s="159"/>
    </row>
    <row r="1146" spans="1:9" x14ac:dyDescent="0.25">
      <c r="A1146" s="159"/>
      <c r="B1146" s="159"/>
      <c r="C1146" s="159"/>
      <c r="D1146" s="159"/>
      <c r="E1146" s="159"/>
      <c r="F1146" s="159"/>
      <c r="G1146" s="159"/>
      <c r="H1146" s="159"/>
      <c r="I1146" s="159"/>
    </row>
    <row r="1147" spans="1:9" x14ac:dyDescent="0.25">
      <c r="A1147" s="159"/>
      <c r="B1147" s="159"/>
      <c r="C1147" s="159"/>
      <c r="D1147" s="159"/>
      <c r="E1147" s="159"/>
      <c r="F1147" s="159"/>
      <c r="G1147" s="159"/>
      <c r="H1147" s="159"/>
      <c r="I1147" s="159"/>
    </row>
    <row r="1148" spans="1:9" x14ac:dyDescent="0.25">
      <c r="A1148" s="159"/>
      <c r="B1148" s="159"/>
      <c r="C1148" s="159"/>
      <c r="D1148" s="159"/>
      <c r="E1148" s="159"/>
      <c r="F1148" s="159"/>
      <c r="G1148" s="159"/>
      <c r="H1148" s="159"/>
      <c r="I1148" s="159"/>
    </row>
    <row r="1149" spans="1:9" x14ac:dyDescent="0.25">
      <c r="A1149" s="159"/>
      <c r="B1149" s="159"/>
      <c r="C1149" s="159"/>
      <c r="D1149" s="159"/>
      <c r="E1149" s="159"/>
      <c r="F1149" s="159"/>
      <c r="G1149" s="159"/>
      <c r="H1149" s="159"/>
      <c r="I1149" s="159"/>
    </row>
    <row r="1150" spans="1:9" x14ac:dyDescent="0.25">
      <c r="A1150" s="159"/>
      <c r="B1150" s="159"/>
      <c r="C1150" s="159"/>
      <c r="D1150" s="159"/>
      <c r="E1150" s="159"/>
      <c r="F1150" s="159"/>
      <c r="G1150" s="159"/>
      <c r="H1150" s="159"/>
      <c r="I1150" s="159"/>
    </row>
    <row r="1151" spans="1:9" x14ac:dyDescent="0.25">
      <c r="A1151" s="159"/>
      <c r="B1151" s="159"/>
      <c r="C1151" s="159"/>
      <c r="D1151" s="159"/>
      <c r="E1151" s="159"/>
      <c r="F1151" s="159"/>
      <c r="G1151" s="159"/>
      <c r="H1151" s="159"/>
      <c r="I1151" s="159"/>
    </row>
    <row r="1152" spans="1:9" x14ac:dyDescent="0.25">
      <c r="A1152" s="159"/>
      <c r="B1152" s="159"/>
      <c r="C1152" s="159"/>
      <c r="D1152" s="159"/>
      <c r="E1152" s="159"/>
      <c r="F1152" s="159"/>
      <c r="G1152" s="159"/>
      <c r="H1152" s="159"/>
      <c r="I1152" s="159"/>
    </row>
    <row r="1153" spans="1:9" x14ac:dyDescent="0.25">
      <c r="A1153" s="159"/>
      <c r="B1153" s="159"/>
      <c r="C1153" s="159"/>
      <c r="D1153" s="159"/>
      <c r="E1153" s="159"/>
      <c r="F1153" s="159"/>
      <c r="G1153" s="159"/>
      <c r="H1153" s="159"/>
      <c r="I1153" s="159"/>
    </row>
    <row r="1154" spans="1:9" x14ac:dyDescent="0.25">
      <c r="A1154" s="159"/>
      <c r="B1154" s="159"/>
      <c r="C1154" s="159"/>
      <c r="D1154" s="159"/>
      <c r="E1154" s="159"/>
      <c r="F1154" s="159"/>
      <c r="G1154" s="159"/>
      <c r="H1154" s="159"/>
      <c r="I1154" s="159"/>
    </row>
    <row r="1155" spans="1:9" x14ac:dyDescent="0.25">
      <c r="A1155" s="159"/>
      <c r="B1155" s="159"/>
      <c r="C1155" s="159"/>
      <c r="D1155" s="159"/>
      <c r="E1155" s="159"/>
      <c r="F1155" s="159"/>
      <c r="G1155" s="159"/>
      <c r="H1155" s="159"/>
      <c r="I1155" s="159"/>
    </row>
    <row r="1156" spans="1:9" x14ac:dyDescent="0.25">
      <c r="A1156" s="159"/>
      <c r="B1156" s="159"/>
      <c r="C1156" s="159"/>
      <c r="D1156" s="159"/>
      <c r="E1156" s="159"/>
      <c r="F1156" s="159"/>
      <c r="G1156" s="159"/>
      <c r="H1156" s="159"/>
      <c r="I1156" s="159"/>
    </row>
    <row r="1157" spans="1:9" x14ac:dyDescent="0.25">
      <c r="A1157" s="159"/>
      <c r="B1157" s="159"/>
      <c r="C1157" s="159"/>
      <c r="D1157" s="159"/>
      <c r="E1157" s="159"/>
      <c r="F1157" s="159"/>
      <c r="G1157" s="159"/>
      <c r="H1157" s="159"/>
      <c r="I1157" s="159"/>
    </row>
    <row r="1158" spans="1:9" x14ac:dyDescent="0.25">
      <c r="A1158" s="159"/>
      <c r="B1158" s="159"/>
      <c r="C1158" s="159"/>
      <c r="D1158" s="159"/>
      <c r="E1158" s="159"/>
      <c r="F1158" s="159"/>
      <c r="G1158" s="159"/>
      <c r="H1158" s="159"/>
      <c r="I1158" s="159"/>
    </row>
    <row r="1159" spans="1:9" x14ac:dyDescent="0.25">
      <c r="A1159" s="159"/>
      <c r="B1159" s="159"/>
      <c r="C1159" s="159"/>
      <c r="D1159" s="159"/>
      <c r="E1159" s="159"/>
      <c r="F1159" s="159"/>
      <c r="G1159" s="159"/>
      <c r="H1159" s="159"/>
      <c r="I1159" s="159"/>
    </row>
    <row r="1160" spans="1:9" x14ac:dyDescent="0.25">
      <c r="A1160" s="159"/>
      <c r="B1160" s="159"/>
      <c r="C1160" s="159"/>
      <c r="D1160" s="159"/>
      <c r="E1160" s="159"/>
      <c r="F1160" s="159"/>
      <c r="G1160" s="159"/>
      <c r="H1160" s="159"/>
      <c r="I1160" s="159"/>
    </row>
    <row r="1161" spans="1:9" x14ac:dyDescent="0.25">
      <c r="A1161" s="159"/>
      <c r="B1161" s="159"/>
      <c r="C1161" s="159"/>
      <c r="D1161" s="159"/>
      <c r="E1161" s="159"/>
      <c r="F1161" s="159"/>
      <c r="G1161" s="159"/>
      <c r="H1161" s="159"/>
      <c r="I1161" s="159"/>
    </row>
    <row r="1162" spans="1:9" x14ac:dyDescent="0.25">
      <c r="A1162" s="159"/>
      <c r="B1162" s="159"/>
      <c r="C1162" s="159"/>
      <c r="D1162" s="159"/>
      <c r="E1162" s="159"/>
      <c r="F1162" s="159"/>
      <c r="G1162" s="159"/>
      <c r="H1162" s="159"/>
      <c r="I1162" s="159"/>
    </row>
    <row r="1163" spans="1:9" x14ac:dyDescent="0.25">
      <c r="A1163" s="159"/>
      <c r="B1163" s="159"/>
      <c r="C1163" s="159"/>
      <c r="D1163" s="159"/>
      <c r="E1163" s="159"/>
      <c r="F1163" s="159"/>
      <c r="G1163" s="159"/>
      <c r="H1163" s="159"/>
      <c r="I1163" s="159"/>
    </row>
    <row r="1164" spans="1:9" x14ac:dyDescent="0.25">
      <c r="A1164" s="159"/>
      <c r="B1164" s="159"/>
      <c r="C1164" s="159"/>
      <c r="D1164" s="159"/>
      <c r="E1164" s="159"/>
      <c r="F1164" s="159"/>
      <c r="G1164" s="159"/>
      <c r="H1164" s="159"/>
      <c r="I1164" s="159"/>
    </row>
    <row r="1165" spans="1:9" x14ac:dyDescent="0.25">
      <c r="A1165" s="159"/>
      <c r="B1165" s="159"/>
      <c r="C1165" s="159"/>
      <c r="D1165" s="159"/>
      <c r="E1165" s="159"/>
      <c r="F1165" s="159"/>
      <c r="G1165" s="159"/>
      <c r="H1165" s="159"/>
      <c r="I1165" s="159"/>
    </row>
    <row r="1166" spans="1:9" x14ac:dyDescent="0.25">
      <c r="A1166" s="159"/>
      <c r="B1166" s="159"/>
      <c r="C1166" s="159"/>
      <c r="D1166" s="159"/>
      <c r="E1166" s="159"/>
      <c r="F1166" s="159"/>
      <c r="G1166" s="159"/>
      <c r="H1166" s="159"/>
      <c r="I1166" s="159"/>
    </row>
    <row r="1167" spans="1:9" x14ac:dyDescent="0.25">
      <c r="A1167" s="159"/>
      <c r="B1167" s="159"/>
      <c r="C1167" s="159"/>
      <c r="D1167" s="159"/>
      <c r="E1167" s="159"/>
      <c r="F1167" s="159"/>
      <c r="G1167" s="159"/>
      <c r="H1167" s="159"/>
      <c r="I1167" s="159"/>
    </row>
    <row r="1168" spans="1:9" x14ac:dyDescent="0.25">
      <c r="A1168" s="159"/>
      <c r="B1168" s="159"/>
      <c r="C1168" s="159"/>
      <c r="D1168" s="159"/>
      <c r="E1168" s="159"/>
      <c r="F1168" s="159"/>
      <c r="G1168" s="159"/>
      <c r="H1168" s="159"/>
      <c r="I1168" s="159"/>
    </row>
    <row r="1169" spans="1:9" x14ac:dyDescent="0.25">
      <c r="A1169" s="159"/>
      <c r="B1169" s="159"/>
      <c r="C1169" s="159"/>
      <c r="D1169" s="159"/>
      <c r="E1169" s="159"/>
      <c r="F1169" s="159"/>
      <c r="G1169" s="159"/>
      <c r="H1169" s="159"/>
      <c r="I1169" s="159"/>
    </row>
    <row r="1170" spans="1:9" x14ac:dyDescent="0.25">
      <c r="A1170" s="159"/>
      <c r="B1170" s="159"/>
      <c r="C1170" s="159"/>
      <c r="D1170" s="159"/>
      <c r="E1170" s="159"/>
      <c r="F1170" s="159"/>
      <c r="G1170" s="159"/>
      <c r="H1170" s="159"/>
      <c r="I1170" s="159"/>
    </row>
    <row r="1171" spans="1:9" x14ac:dyDescent="0.25">
      <c r="A1171" s="159"/>
      <c r="B1171" s="159"/>
      <c r="C1171" s="159"/>
      <c r="D1171" s="159"/>
      <c r="E1171" s="159"/>
      <c r="F1171" s="159"/>
      <c r="G1171" s="159"/>
      <c r="H1171" s="159"/>
      <c r="I1171" s="159"/>
    </row>
    <row r="1172" spans="1:9" x14ac:dyDescent="0.25">
      <c r="A1172" s="159"/>
      <c r="B1172" s="159"/>
      <c r="C1172" s="159"/>
      <c r="D1172" s="159"/>
      <c r="E1172" s="159"/>
      <c r="F1172" s="159"/>
      <c r="G1172" s="159"/>
      <c r="H1172" s="159"/>
      <c r="I1172" s="159"/>
    </row>
    <row r="1173" spans="1:9" x14ac:dyDescent="0.25">
      <c r="A1173" s="159"/>
      <c r="B1173" s="159"/>
      <c r="C1173" s="159"/>
      <c r="D1173" s="159"/>
      <c r="E1173" s="159"/>
      <c r="F1173" s="159"/>
      <c r="G1173" s="159"/>
      <c r="H1173" s="159"/>
      <c r="I1173" s="15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>
    <tabColor rgb="FF2E75B6"/>
  </sheetPr>
  <dimension ref="A1:X2379"/>
  <sheetViews>
    <sheetView showGridLines="0" zoomScale="110" zoomScaleNormal="110" workbookViewId="0">
      <selection activeCell="I423" sqref="I423"/>
    </sheetView>
  </sheetViews>
  <sheetFormatPr baseColWidth="10" defaultColWidth="8.85546875" defaultRowHeight="15" customHeight="1" x14ac:dyDescent="0.25"/>
  <cols>
    <col min="1" max="2" width="15.85546875" customWidth="1"/>
    <col min="3" max="3" width="9" customWidth="1"/>
    <col min="4" max="4" width="28.85546875" customWidth="1"/>
    <col min="5" max="5" width="10" customWidth="1"/>
    <col min="6" max="6" width="32" customWidth="1"/>
    <col min="7" max="7" width="17" customWidth="1"/>
    <col min="8" max="8" width="10" customWidth="1"/>
    <col min="9" max="9" width="18.140625" customWidth="1"/>
    <col min="10" max="10" width="28" customWidth="1"/>
    <col min="11" max="11" width="25" customWidth="1"/>
    <col min="12" max="12" width="34" customWidth="1"/>
    <col min="13" max="14" width="30.140625" customWidth="1"/>
    <col min="15" max="15" width="64.7109375" customWidth="1"/>
    <col min="18" max="18" width="35.42578125" customWidth="1"/>
    <col min="19" max="19" width="18.85546875" customWidth="1"/>
    <col min="20" max="20" width="16.42578125" customWidth="1"/>
    <col min="21" max="21" width="22.140625" customWidth="1"/>
    <col min="22" max="22" width="16.5703125" customWidth="1"/>
    <col min="23" max="23" width="16.140625" customWidth="1"/>
    <col min="24" max="24" width="16.5703125" customWidth="1"/>
  </cols>
  <sheetData>
    <row r="1" spans="1:24" ht="26.1" customHeight="1" x14ac:dyDescent="0.25">
      <c r="A1" s="60" t="s">
        <v>81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24" ht="59.45" customHeight="1" thickBot="1" x14ac:dyDescent="0.3">
      <c r="A2" s="96" t="s">
        <v>82</v>
      </c>
      <c r="B2" s="96"/>
      <c r="C2" s="96"/>
      <c r="D2" s="96"/>
      <c r="E2" s="96"/>
      <c r="F2" s="96"/>
      <c r="G2" s="96"/>
      <c r="H2" s="96"/>
      <c r="I2" s="96" t="s">
        <v>83</v>
      </c>
      <c r="J2" s="96" t="s">
        <v>83</v>
      </c>
      <c r="K2" s="96"/>
      <c r="L2" s="96" t="s">
        <v>84</v>
      </c>
      <c r="M2" s="96" t="s">
        <v>84</v>
      </c>
      <c r="N2" s="96" t="s">
        <v>85</v>
      </c>
      <c r="O2" s="96"/>
    </row>
    <row r="3" spans="1:24" ht="90" customHeight="1" thickBot="1" x14ac:dyDescent="0.3">
      <c r="A3" s="239" t="s">
        <v>86</v>
      </c>
      <c r="B3" s="239" t="s">
        <v>87</v>
      </c>
      <c r="C3" s="239" t="s">
        <v>88</v>
      </c>
      <c r="D3" s="239" t="s">
        <v>89</v>
      </c>
      <c r="E3" s="239" t="s">
        <v>90</v>
      </c>
      <c r="F3" s="239" t="s">
        <v>91</v>
      </c>
      <c r="G3" s="239" t="s">
        <v>92</v>
      </c>
      <c r="H3" s="239" t="s">
        <v>93</v>
      </c>
      <c r="I3" s="239" t="s">
        <v>94</v>
      </c>
      <c r="J3" s="155" t="s">
        <v>95</v>
      </c>
      <c r="K3" s="156" t="s">
        <v>96</v>
      </c>
      <c r="L3" s="9" t="s">
        <v>97</v>
      </c>
      <c r="M3" s="9" t="s">
        <v>98</v>
      </c>
      <c r="N3" s="9" t="s">
        <v>99</v>
      </c>
      <c r="O3" s="9" t="s">
        <v>100</v>
      </c>
      <c r="R3" s="184" t="s">
        <v>101</v>
      </c>
      <c r="S3" s="185" t="s">
        <v>102</v>
      </c>
      <c r="U3" s="184" t="s">
        <v>103</v>
      </c>
      <c r="V3" s="186" t="s">
        <v>104</v>
      </c>
      <c r="W3" s="187" t="s">
        <v>105</v>
      </c>
      <c r="X3" s="185" t="s">
        <v>106</v>
      </c>
    </row>
    <row r="4" spans="1:24" ht="15" hidden="1" customHeight="1" x14ac:dyDescent="0.25">
      <c r="A4" s="240" t="s">
        <v>107</v>
      </c>
      <c r="B4" s="240" t="s">
        <v>108</v>
      </c>
      <c r="C4" s="240" t="s">
        <v>109</v>
      </c>
      <c r="D4" s="240" t="s">
        <v>110</v>
      </c>
      <c r="E4" s="240" t="s">
        <v>111</v>
      </c>
      <c r="F4" s="240" t="s">
        <v>112</v>
      </c>
      <c r="G4" s="240"/>
      <c r="H4" s="240"/>
      <c r="I4" s="241">
        <v>9097</v>
      </c>
      <c r="J4" s="199"/>
      <c r="K4" s="204" t="s">
        <v>108</v>
      </c>
      <c r="L4" s="85"/>
      <c r="M4" s="85"/>
      <c r="N4" s="85"/>
      <c r="O4" s="158"/>
      <c r="R4" s="182" t="s">
        <v>113</v>
      </c>
      <c r="S4" s="183">
        <f ca="1">IFERROR(SUMIF(K$4:K$20000,R4,I$4:I$19635),0)+IFERROR(SUMIF(K$4:K$20000,R4,J$4:J$20000),0)</f>
        <v>50879068</v>
      </c>
      <c r="U4" s="176" t="str">
        <f>Gruppering201[[#This Row],[Gruppering 201*]]</f>
        <v>1. Lønn</v>
      </c>
      <c r="V4" s="174">
        <f t="shared" ref="V4:V27" si="0">IFERROR(SUMIF(K$4:K$20000,$U4,L$4:L$20000),0)</f>
        <v>0</v>
      </c>
      <c r="W4" s="174">
        <f t="shared" ref="W4:W27" si="1">+IFERROR(SUMIF(K$4:K$20000,$U4,M$4:M$20000),0)</f>
        <v>0</v>
      </c>
      <c r="X4" s="175">
        <f t="shared" ref="X4:X27" si="2">+IFERROR(SUMIF(K$4:K$20000,U4,N$4:N$20000),0)</f>
        <v>0</v>
      </c>
    </row>
    <row r="5" spans="1:24" ht="15" hidden="1" customHeight="1" x14ac:dyDescent="0.25">
      <c r="A5" s="240" t="s">
        <v>107</v>
      </c>
      <c r="B5" s="240" t="s">
        <v>108</v>
      </c>
      <c r="C5" s="240" t="s">
        <v>109</v>
      </c>
      <c r="D5" s="240" t="s">
        <v>110</v>
      </c>
      <c r="E5" s="240" t="s">
        <v>114</v>
      </c>
      <c r="F5" s="240" t="s">
        <v>115</v>
      </c>
      <c r="G5" s="240"/>
      <c r="H5" s="240"/>
      <c r="I5" s="241">
        <v>1550</v>
      </c>
      <c r="J5" s="199"/>
      <c r="K5" s="204" t="s">
        <v>108</v>
      </c>
      <c r="L5" s="85"/>
      <c r="M5" s="85"/>
      <c r="N5" s="85"/>
      <c r="O5" s="158"/>
      <c r="R5" s="67" t="s">
        <v>116</v>
      </c>
      <c r="S5" s="70">
        <f ca="1">IFERROR(SUMIF(K$4:K$20000,R5,I$4:I$19635),0)+IFERROR(SUMIF(K$4:K$20000,R5,J$4:J$20000),0)</f>
        <v>13209211</v>
      </c>
      <c r="U5" s="176" t="str">
        <f>Gruppering201[[#This Row],[Gruppering 201*]]</f>
        <v>9. Pensjon</v>
      </c>
      <c r="V5" s="174">
        <f t="shared" si="0"/>
        <v>0</v>
      </c>
      <c r="W5" s="174">
        <f t="shared" si="1"/>
        <v>0</v>
      </c>
      <c r="X5" s="175">
        <f t="shared" si="2"/>
        <v>0</v>
      </c>
    </row>
    <row r="6" spans="1:24" ht="15" hidden="1" customHeight="1" x14ac:dyDescent="0.25">
      <c r="A6" s="240" t="s">
        <v>107</v>
      </c>
      <c r="B6" s="240" t="s">
        <v>108</v>
      </c>
      <c r="C6" s="240" t="s">
        <v>109</v>
      </c>
      <c r="D6" s="240" t="s">
        <v>110</v>
      </c>
      <c r="E6" s="240" t="s">
        <v>117</v>
      </c>
      <c r="F6" s="240" t="s">
        <v>118</v>
      </c>
      <c r="G6" s="240"/>
      <c r="H6" s="240"/>
      <c r="I6" s="241">
        <v>129664</v>
      </c>
      <c r="J6" s="199"/>
      <c r="K6" s="204" t="s">
        <v>108</v>
      </c>
      <c r="L6" s="85"/>
      <c r="M6" s="85"/>
      <c r="N6" s="85"/>
      <c r="O6" s="158"/>
      <c r="R6" s="66" t="s">
        <v>119</v>
      </c>
      <c r="S6" s="70">
        <f ca="1">IFERROR(SUMIF(K$4:K$20000,R6,I$4:I$19635),0)+IFERROR(SUMIF(K$4:K$20000,R6,J$4:J$20000),0)</f>
        <v>7438860</v>
      </c>
      <c r="U6" s="176" t="str">
        <f>Gruppering201[[#This Row],[Gruppering 201*]]</f>
        <v>91. Arbeidsgiveravgift</v>
      </c>
      <c r="V6" s="174">
        <f t="shared" si="0"/>
        <v>0</v>
      </c>
      <c r="W6" s="174">
        <f t="shared" si="1"/>
        <v>0</v>
      </c>
      <c r="X6" s="175">
        <f t="shared" si="2"/>
        <v>0</v>
      </c>
    </row>
    <row r="7" spans="1:24" ht="15" hidden="1" customHeight="1" x14ac:dyDescent="0.25">
      <c r="A7" s="240" t="s">
        <v>107</v>
      </c>
      <c r="B7" s="240" t="s">
        <v>108</v>
      </c>
      <c r="C7" s="240" t="s">
        <v>109</v>
      </c>
      <c r="D7" s="240" t="s">
        <v>110</v>
      </c>
      <c r="E7" s="240" t="s">
        <v>120</v>
      </c>
      <c r="F7" s="240" t="s">
        <v>121</v>
      </c>
      <c r="G7" s="240"/>
      <c r="H7" s="240"/>
      <c r="I7" s="241">
        <v>35927</v>
      </c>
      <c r="J7" s="199"/>
      <c r="K7" s="204" t="s">
        <v>108</v>
      </c>
      <c r="L7" s="85"/>
      <c r="M7" s="85"/>
      <c r="N7" s="85"/>
      <c r="O7" s="158"/>
      <c r="R7" s="67" t="s">
        <v>122</v>
      </c>
      <c r="S7" s="70">
        <f ca="1">IFERROR(SUMIF(K$4:K$20000,R7,I$4:I$19635),0)+IFERROR(SUMIF(K$4:K$20000,R7,J$4:J$20000),0)</f>
        <v>2612516</v>
      </c>
      <c r="U7" s="176" t="str">
        <f>Gruppering201[[#This Row],[Gruppering 201*]]</f>
        <v xml:space="preserve">2. Varer og tjenester </v>
      </c>
      <c r="V7" s="174">
        <f t="shared" si="0"/>
        <v>0</v>
      </c>
      <c r="W7" s="174">
        <f t="shared" si="1"/>
        <v>0</v>
      </c>
      <c r="X7" s="175">
        <f t="shared" si="2"/>
        <v>0</v>
      </c>
    </row>
    <row r="8" spans="1:24" ht="15" hidden="1" customHeight="1" x14ac:dyDescent="0.25">
      <c r="A8" s="240" t="s">
        <v>107</v>
      </c>
      <c r="B8" s="240" t="s">
        <v>108</v>
      </c>
      <c r="C8" s="240" t="s">
        <v>109</v>
      </c>
      <c r="D8" s="240" t="s">
        <v>110</v>
      </c>
      <c r="E8" s="240" t="s">
        <v>123</v>
      </c>
      <c r="F8" s="240" t="s">
        <v>124</v>
      </c>
      <c r="G8" s="240"/>
      <c r="H8" s="240"/>
      <c r="I8" s="241">
        <v>416</v>
      </c>
      <c r="J8" s="199"/>
      <c r="K8" s="204" t="s">
        <v>108</v>
      </c>
      <c r="L8" s="85"/>
      <c r="M8" s="85"/>
      <c r="N8" s="85"/>
      <c r="O8" s="158"/>
      <c r="R8" s="66" t="s">
        <v>125</v>
      </c>
      <c r="S8" s="70">
        <f ca="1">IFERROR(SUMIF(K$4:K$20000,R8,I$4:I$19635),0)+IFERROR(SUMIF(K$4:K$20000,R8,J$4:J$20000),0)</f>
        <v>484178</v>
      </c>
      <c r="U8" s="176" t="str">
        <f>Gruppering201[[#This Row],[Gruppering 201*]]</f>
        <v>3. Mva</v>
      </c>
      <c r="V8" s="174">
        <f t="shared" si="0"/>
        <v>0</v>
      </c>
      <c r="W8" s="174">
        <f t="shared" si="1"/>
        <v>0</v>
      </c>
      <c r="X8" s="175">
        <f t="shared" si="2"/>
        <v>0</v>
      </c>
    </row>
    <row r="9" spans="1:24" ht="15" hidden="1" customHeight="1" x14ac:dyDescent="0.25">
      <c r="A9" s="240" t="s">
        <v>107</v>
      </c>
      <c r="B9" s="240" t="s">
        <v>108</v>
      </c>
      <c r="C9" s="240" t="s">
        <v>109</v>
      </c>
      <c r="D9" s="240" t="s">
        <v>110</v>
      </c>
      <c r="E9" s="240" t="s">
        <v>126</v>
      </c>
      <c r="F9" s="240" t="s">
        <v>127</v>
      </c>
      <c r="G9" s="240"/>
      <c r="H9" s="240"/>
      <c r="I9" s="241">
        <v>21984</v>
      </c>
      <c r="J9" s="199"/>
      <c r="K9" s="204" t="s">
        <v>108</v>
      </c>
      <c r="L9" s="85"/>
      <c r="M9" s="85"/>
      <c r="N9" s="85"/>
      <c r="O9" s="158"/>
      <c r="R9" s="67" t="s">
        <v>128</v>
      </c>
      <c r="S9" s="70">
        <f ca="1">IFERROR(SUMIF(K$4:K$20000,R9,I$4:I$19635),0)+IFERROR(SUMIF(K$4:K$20000,R9,J$4:J$20000),0)</f>
        <v>-3859033</v>
      </c>
      <c r="U9" s="176" t="str">
        <f>Gruppering201[[#This Row],[Gruppering 201*]]</f>
        <v>5. Sykelønnsrefusjon</v>
      </c>
      <c r="V9" s="174">
        <f t="shared" si="0"/>
        <v>0</v>
      </c>
      <c r="W9" s="174">
        <f t="shared" si="1"/>
        <v>0</v>
      </c>
      <c r="X9" s="175">
        <f t="shared" si="2"/>
        <v>0</v>
      </c>
    </row>
    <row r="10" spans="1:24" ht="15" hidden="1" customHeight="1" x14ac:dyDescent="0.25">
      <c r="A10" s="240" t="s">
        <v>107</v>
      </c>
      <c r="B10" s="240" t="s">
        <v>108</v>
      </c>
      <c r="C10" s="240" t="s">
        <v>109</v>
      </c>
      <c r="D10" s="240" t="s">
        <v>110</v>
      </c>
      <c r="E10" s="240" t="s">
        <v>129</v>
      </c>
      <c r="F10" s="240" t="s">
        <v>130</v>
      </c>
      <c r="G10" s="240"/>
      <c r="H10" s="240"/>
      <c r="I10" s="241">
        <v>752</v>
      </c>
      <c r="J10" s="199"/>
      <c r="K10" s="204" t="s">
        <v>108</v>
      </c>
      <c r="L10" s="85"/>
      <c r="M10" s="85"/>
      <c r="N10" s="85"/>
      <c r="O10" s="158"/>
      <c r="R10" s="66" t="s">
        <v>131</v>
      </c>
      <c r="S10" s="70">
        <f ca="1">IFERROR(SUMIF(K$4:K$20000,R10,I$4:I$19635),0)+IFERROR(SUMIF(K$4:K$20000,R10,J$4:J$20000),0)</f>
        <v>-484178</v>
      </c>
      <c r="U10" s="176" t="str">
        <f>Gruppering201[[#This Row],[Gruppering 201*]]</f>
        <v>6. Mva-kompensasjon</v>
      </c>
      <c r="V10" s="174">
        <f t="shared" si="0"/>
        <v>0</v>
      </c>
      <c r="W10" s="174">
        <f t="shared" si="1"/>
        <v>0</v>
      </c>
      <c r="X10" s="175">
        <f t="shared" si="2"/>
        <v>0</v>
      </c>
    </row>
    <row r="11" spans="1:24" ht="15" hidden="1" customHeight="1" x14ac:dyDescent="0.25">
      <c r="A11" s="240" t="s">
        <v>107</v>
      </c>
      <c r="B11" s="240" t="s">
        <v>108</v>
      </c>
      <c r="C11" s="240" t="s">
        <v>109</v>
      </c>
      <c r="D11" s="240" t="s">
        <v>110</v>
      </c>
      <c r="E11" s="240" t="s">
        <v>132</v>
      </c>
      <c r="F11" s="240" t="s">
        <v>133</v>
      </c>
      <c r="G11" s="240"/>
      <c r="H11" s="240"/>
      <c r="I11" s="241">
        <v>0</v>
      </c>
      <c r="J11" s="199"/>
      <c r="K11" s="204" t="s">
        <v>108</v>
      </c>
      <c r="L11" s="85"/>
      <c r="M11" s="85"/>
      <c r="N11" s="85"/>
      <c r="O11" s="158"/>
      <c r="R11" s="69" t="s">
        <v>134</v>
      </c>
      <c r="S11" s="70">
        <f ca="1">IFERROR(SUMIF(K$4:K$20000,R11,I$4:I$19635),0)+IFERROR(SUMIF(K$4:K$20000,R11,J$4:J$20000),0)</f>
        <v>-1749192</v>
      </c>
      <c r="U11" s="176" t="str">
        <f>Gruppering201[[#This Row],[Gruppering 201*]]</f>
        <v>7. Matpenger (innbetalte kostpenger)</v>
      </c>
      <c r="V11" s="174">
        <f t="shared" si="0"/>
        <v>0</v>
      </c>
      <c r="W11" s="174">
        <f t="shared" si="1"/>
        <v>0</v>
      </c>
      <c r="X11" s="175">
        <f t="shared" si="2"/>
        <v>0</v>
      </c>
    </row>
    <row r="12" spans="1:24" ht="15" hidden="1" customHeight="1" x14ac:dyDescent="0.25">
      <c r="A12" s="240" t="s">
        <v>107</v>
      </c>
      <c r="B12" s="240" t="s">
        <v>108</v>
      </c>
      <c r="C12" s="240" t="s">
        <v>109</v>
      </c>
      <c r="D12" s="240" t="s">
        <v>110</v>
      </c>
      <c r="E12" s="240" t="s">
        <v>135</v>
      </c>
      <c r="F12" s="240" t="s">
        <v>136</v>
      </c>
      <c r="G12" s="240"/>
      <c r="H12" s="240"/>
      <c r="I12" s="241">
        <v>-58742</v>
      </c>
      <c r="J12" s="199"/>
      <c r="K12" s="204" t="s">
        <v>108</v>
      </c>
      <c r="L12" s="85"/>
      <c r="M12" s="85"/>
      <c r="N12" s="85"/>
      <c r="O12" s="158"/>
      <c r="R12" s="67" t="s">
        <v>137</v>
      </c>
      <c r="S12" s="70">
        <f ca="1">IFERROR(SUMIF(K$4:K$20000,R12,I$4:I$19635),0)+IFERROR(SUMIF(K$4:K$20000,R12,J$4:J$20000),0)</f>
        <v>-648193</v>
      </c>
      <c r="U12" s="176" t="str">
        <f>Gruppering201[[#This Row],[Gruppering 201*]]</f>
        <v>Andre tilskudd og refusjoner</v>
      </c>
      <c r="V12" s="174">
        <f t="shared" si="0"/>
        <v>0</v>
      </c>
      <c r="W12" s="174">
        <f t="shared" si="1"/>
        <v>0</v>
      </c>
      <c r="X12" s="175">
        <f t="shared" si="2"/>
        <v>0</v>
      </c>
    </row>
    <row r="13" spans="1:24" ht="15" hidden="1" customHeight="1" x14ac:dyDescent="0.25">
      <c r="A13" s="240" t="s">
        <v>109</v>
      </c>
      <c r="B13" s="240" t="s">
        <v>138</v>
      </c>
      <c r="C13" s="240" t="s">
        <v>109</v>
      </c>
      <c r="D13" s="240" t="s">
        <v>110</v>
      </c>
      <c r="E13" s="240" t="s">
        <v>139</v>
      </c>
      <c r="F13" s="240" t="s">
        <v>140</v>
      </c>
      <c r="G13" s="240"/>
      <c r="H13" s="240"/>
      <c r="I13" s="241">
        <v>530</v>
      </c>
      <c r="J13" s="199"/>
      <c r="K13" s="204" t="s">
        <v>145</v>
      </c>
      <c r="L13" s="85"/>
      <c r="M13" s="85"/>
      <c r="N13" s="85"/>
      <c r="O13" s="158"/>
      <c r="R13" s="66" t="s">
        <v>141</v>
      </c>
      <c r="S13" s="70">
        <f ca="1">IFERROR(SUMIF(K$4:K$20000,R13,I$4:I$19635),0)+IFERROR(SUMIF(K$4:K$20000,R13,J$4:J$20000),0)</f>
        <v>-4841580</v>
      </c>
      <c r="U13" s="176" t="str">
        <f>Gruppering201[[#This Row],[Gruppering 201*]]</f>
        <v>Foreldrebetaling</v>
      </c>
      <c r="V13" s="174">
        <f t="shared" si="0"/>
        <v>0</v>
      </c>
      <c r="W13" s="174">
        <f t="shared" si="1"/>
        <v>0</v>
      </c>
      <c r="X13" s="175">
        <f t="shared" si="2"/>
        <v>0</v>
      </c>
    </row>
    <row r="14" spans="1:24" ht="15" hidden="1" customHeight="1" x14ac:dyDescent="0.25">
      <c r="A14" s="240" t="s">
        <v>109</v>
      </c>
      <c r="B14" s="240" t="s">
        <v>138</v>
      </c>
      <c r="C14" s="240" t="s">
        <v>109</v>
      </c>
      <c r="D14" s="240" t="s">
        <v>110</v>
      </c>
      <c r="E14" s="240" t="s">
        <v>142</v>
      </c>
      <c r="F14" s="240" t="s">
        <v>143</v>
      </c>
      <c r="G14" s="240"/>
      <c r="H14" s="240"/>
      <c r="I14" s="241">
        <v>218400</v>
      </c>
      <c r="J14" s="199"/>
      <c r="K14" s="204" t="s">
        <v>145</v>
      </c>
      <c r="L14" s="85"/>
      <c r="M14" s="85"/>
      <c r="N14" s="85"/>
      <c r="O14" s="158"/>
      <c r="R14" s="67" t="s">
        <v>144</v>
      </c>
      <c r="S14" s="70">
        <f ca="1">IFERROR(SUMIF(K$4:K$20000,R14,I$4:I$19635),0)+IFERROR(SUMIF(K$4:K$20000,R14,J$4:J$20000),0)</f>
        <v>0</v>
      </c>
      <c r="U14" s="176" t="str">
        <f>Gruppering201[[#This Row],[Gruppering 201*]]</f>
        <v>Internt salg/matsalg</v>
      </c>
      <c r="V14" s="174">
        <f t="shared" si="0"/>
        <v>0</v>
      </c>
      <c r="W14" s="174">
        <f t="shared" si="1"/>
        <v>0</v>
      </c>
      <c r="X14" s="175">
        <f t="shared" si="2"/>
        <v>0</v>
      </c>
    </row>
    <row r="15" spans="1:24" ht="15" hidden="1" customHeight="1" x14ac:dyDescent="0.25">
      <c r="A15" s="240" t="s">
        <v>109</v>
      </c>
      <c r="B15" s="240" t="s">
        <v>138</v>
      </c>
      <c r="C15" s="240" t="s">
        <v>109</v>
      </c>
      <c r="D15" s="240" t="s">
        <v>110</v>
      </c>
      <c r="E15" s="240" t="s">
        <v>120</v>
      </c>
      <c r="F15" s="240" t="s">
        <v>121</v>
      </c>
      <c r="G15" s="240"/>
      <c r="H15" s="240"/>
      <c r="I15" s="241">
        <v>58371</v>
      </c>
      <c r="J15" s="199"/>
      <c r="K15" s="204" t="s">
        <v>145</v>
      </c>
      <c r="L15" s="85"/>
      <c r="M15" s="85"/>
      <c r="N15" s="85"/>
      <c r="O15" s="158"/>
      <c r="R15" s="66" t="s">
        <v>145</v>
      </c>
      <c r="S15" s="70">
        <f ca="1">IFERROR(SUMIF(K$4:K$20000,R15,I$4:I$19635),0)+IFERROR(SUMIF(K$4:K$20000,R15,J$4:J$20000),0)</f>
        <v>1048338</v>
      </c>
      <c r="U15" s="176" t="str">
        <f>Gruppering201[[#This Row],[Gruppering 201*]]</f>
        <v>Barnehagemyndighet</v>
      </c>
      <c r="V15" s="174">
        <f t="shared" si="0"/>
        <v>0</v>
      </c>
      <c r="W15" s="174">
        <f t="shared" si="1"/>
        <v>0</v>
      </c>
      <c r="X15" s="175">
        <f t="shared" si="2"/>
        <v>0</v>
      </c>
    </row>
    <row r="16" spans="1:24" ht="15" hidden="1" customHeight="1" x14ac:dyDescent="0.25">
      <c r="A16" s="240" t="s">
        <v>109</v>
      </c>
      <c r="B16" s="240" t="s">
        <v>138</v>
      </c>
      <c r="C16" s="240" t="s">
        <v>109</v>
      </c>
      <c r="D16" s="240" t="s">
        <v>110</v>
      </c>
      <c r="E16" s="240" t="s">
        <v>123</v>
      </c>
      <c r="F16" s="240" t="s">
        <v>124</v>
      </c>
      <c r="G16" s="240"/>
      <c r="H16" s="240"/>
      <c r="I16" s="241">
        <v>3</v>
      </c>
      <c r="J16" s="199"/>
      <c r="K16" s="204" t="s">
        <v>145</v>
      </c>
      <c r="L16" s="85"/>
      <c r="M16" s="85"/>
      <c r="N16" s="85"/>
      <c r="O16" s="158"/>
      <c r="R16" s="67" t="s">
        <v>146</v>
      </c>
      <c r="S16" s="70">
        <f ca="1">IFERROR(SUMIF(K$4:K$20000,R16,I$4:I$19635),0)+IFERROR(SUMIF(K$4:K$20000,R16,J$4:J$20000),0)</f>
        <v>0</v>
      </c>
      <c r="U16" s="176" t="str">
        <f>Gruppering201[[#This Row],[Gruppering 201*]]</f>
        <v>Feilføring</v>
      </c>
      <c r="V16" s="174">
        <f t="shared" si="0"/>
        <v>0</v>
      </c>
      <c r="W16" s="174">
        <f t="shared" si="1"/>
        <v>0</v>
      </c>
      <c r="X16" s="175">
        <f t="shared" si="2"/>
        <v>0</v>
      </c>
    </row>
    <row r="17" spans="1:24" ht="15" hidden="1" customHeight="1" x14ac:dyDescent="0.25">
      <c r="A17" s="240" t="s">
        <v>109</v>
      </c>
      <c r="B17" s="240" t="s">
        <v>138</v>
      </c>
      <c r="C17" s="240" t="s">
        <v>109</v>
      </c>
      <c r="D17" s="240" t="s">
        <v>110</v>
      </c>
      <c r="E17" s="240" t="s">
        <v>126</v>
      </c>
      <c r="F17" s="240" t="s">
        <v>127</v>
      </c>
      <c r="G17" s="240"/>
      <c r="H17" s="240"/>
      <c r="I17" s="241">
        <v>34348</v>
      </c>
      <c r="J17" s="199"/>
      <c r="K17" s="204" t="s">
        <v>145</v>
      </c>
      <c r="L17" s="85"/>
      <c r="M17" s="85"/>
      <c r="N17" s="85"/>
      <c r="O17" s="158"/>
      <c r="R17" s="68" t="s">
        <v>108</v>
      </c>
      <c r="S17" s="70">
        <f ca="1">IFERROR(SUMIF(K$4:K$20000,R17,I$4:I$19635),0)+IFERROR(SUMIF(K$4:K$20000,R17,J$4:J$20000),0)</f>
        <v>140648</v>
      </c>
      <c r="U17" s="176" t="str">
        <f>Gruppering201[[#This Row],[Gruppering 201*]]</f>
        <v>Lærlinger</v>
      </c>
      <c r="V17" s="174">
        <f t="shared" si="0"/>
        <v>0</v>
      </c>
      <c r="W17" s="174">
        <f t="shared" si="1"/>
        <v>0</v>
      </c>
      <c r="X17" s="175">
        <f t="shared" si="2"/>
        <v>0</v>
      </c>
    </row>
    <row r="18" spans="1:24" ht="15" hidden="1" customHeight="1" x14ac:dyDescent="0.25">
      <c r="A18" s="240" t="s">
        <v>109</v>
      </c>
      <c r="B18" s="240" t="s">
        <v>138</v>
      </c>
      <c r="C18" s="240" t="s">
        <v>109</v>
      </c>
      <c r="D18" s="240" t="s">
        <v>110</v>
      </c>
      <c r="E18" s="240" t="s">
        <v>147</v>
      </c>
      <c r="F18" s="240" t="s">
        <v>148</v>
      </c>
      <c r="G18" s="240"/>
      <c r="H18" s="240"/>
      <c r="I18" s="241">
        <v>0</v>
      </c>
      <c r="J18" s="199"/>
      <c r="K18" s="204" t="s">
        <v>122</v>
      </c>
      <c r="L18" s="85"/>
      <c r="M18" s="85"/>
      <c r="N18" s="85"/>
      <c r="O18" s="158"/>
      <c r="R18" s="69" t="s">
        <v>149</v>
      </c>
      <c r="S18" s="70">
        <f ca="1">IFERROR(SUMIF(K$4:K$20000,R18,I$4:I$19635),0)+IFERROR(SUMIF(K$4:K$20000,R18,J$4:J$20000),0)</f>
        <v>49398</v>
      </c>
      <c r="U18" s="176" t="str">
        <f>Gruppering201[[#This Row],[Gruppering 201*]]</f>
        <v>Tap på krav</v>
      </c>
      <c r="V18" s="174">
        <f t="shared" si="0"/>
        <v>0</v>
      </c>
      <c r="W18" s="174">
        <f t="shared" si="1"/>
        <v>0</v>
      </c>
      <c r="X18" s="175">
        <f t="shared" si="2"/>
        <v>0</v>
      </c>
    </row>
    <row r="19" spans="1:24" ht="15" hidden="1" customHeight="1" x14ac:dyDescent="0.25">
      <c r="A19" s="240" t="s">
        <v>109</v>
      </c>
      <c r="B19" s="240" t="s">
        <v>138</v>
      </c>
      <c r="C19" s="240" t="s">
        <v>109</v>
      </c>
      <c r="D19" s="240" t="s">
        <v>110</v>
      </c>
      <c r="E19" s="240" t="s">
        <v>129</v>
      </c>
      <c r="F19" s="240" t="s">
        <v>130</v>
      </c>
      <c r="G19" s="240"/>
      <c r="H19" s="240"/>
      <c r="I19" s="241">
        <v>70</v>
      </c>
      <c r="J19" s="199"/>
      <c r="K19" s="204" t="s">
        <v>145</v>
      </c>
      <c r="L19" s="85"/>
      <c r="M19" s="85"/>
      <c r="N19" s="85"/>
      <c r="O19" s="158"/>
      <c r="R19" s="69" t="s">
        <v>150</v>
      </c>
      <c r="S19" s="70">
        <f ca="1">IFERROR(SUMIF(K$4:K$20000,R19,I$4:I$19635),0)+IFERROR(SUMIF(K$4:K$20000,R19,J$4:J$20000),0)</f>
        <v>400223</v>
      </c>
      <c r="U19" s="176" t="str">
        <f>Gruppering201[[#This Row],[Gruppering 201*]]</f>
        <v>Kapitalkostnader, renter og avskrivning bygg</v>
      </c>
      <c r="V19" s="174">
        <f t="shared" si="0"/>
        <v>0</v>
      </c>
      <c r="W19" s="174">
        <f t="shared" si="1"/>
        <v>0</v>
      </c>
      <c r="X19" s="175">
        <f t="shared" si="2"/>
        <v>0</v>
      </c>
    </row>
    <row r="20" spans="1:24" ht="15" hidden="1" customHeight="1" x14ac:dyDescent="0.25">
      <c r="A20" s="240" t="s">
        <v>109</v>
      </c>
      <c r="B20" s="240" t="s">
        <v>138</v>
      </c>
      <c r="C20" s="240" t="s">
        <v>109</v>
      </c>
      <c r="D20" s="240" t="s">
        <v>110</v>
      </c>
      <c r="E20" s="240" t="s">
        <v>151</v>
      </c>
      <c r="F20" s="240" t="s">
        <v>152</v>
      </c>
      <c r="G20" s="240"/>
      <c r="H20" s="240"/>
      <c r="I20" s="241">
        <v>708</v>
      </c>
      <c r="J20" s="199"/>
      <c r="K20" s="204" t="s">
        <v>128</v>
      </c>
      <c r="L20" s="85"/>
      <c r="M20" s="85"/>
      <c r="N20" s="85"/>
      <c r="O20" s="158"/>
      <c r="R20" s="69" t="s">
        <v>153</v>
      </c>
      <c r="S20" s="70">
        <f ca="1">IFERROR(SUMIF(K$4:K$20000,R20,I$4:I$19635),0)+IFERROR(SUMIF(K$4:K$20000,R20,J$4:J$20000),0)</f>
        <v>15552993</v>
      </c>
      <c r="U20" s="176" t="str">
        <f>Gruppering201[[#This Row],[Gruppering 201*]]</f>
        <v>Tilskudd private</v>
      </c>
      <c r="V20" s="174">
        <f t="shared" si="0"/>
        <v>0</v>
      </c>
      <c r="W20" s="174">
        <f t="shared" si="1"/>
        <v>0</v>
      </c>
      <c r="X20" s="175">
        <f t="shared" si="2"/>
        <v>0</v>
      </c>
    </row>
    <row r="21" spans="1:24" ht="15" hidden="1" customHeight="1" x14ac:dyDescent="0.25">
      <c r="A21" s="240" t="s">
        <v>154</v>
      </c>
      <c r="B21" s="240" t="s">
        <v>155</v>
      </c>
      <c r="C21" s="240" t="s">
        <v>109</v>
      </c>
      <c r="D21" s="240" t="s">
        <v>110</v>
      </c>
      <c r="E21" s="240" t="s">
        <v>156</v>
      </c>
      <c r="F21" s="240" t="s">
        <v>157</v>
      </c>
      <c r="G21" s="240"/>
      <c r="H21" s="240"/>
      <c r="I21" s="241">
        <v>435</v>
      </c>
      <c r="J21" s="199">
        <v>-435</v>
      </c>
      <c r="K21" s="204" t="s">
        <v>158</v>
      </c>
      <c r="L21" s="85"/>
      <c r="M21" s="85"/>
      <c r="N21" s="85"/>
      <c r="O21" s="158"/>
      <c r="R21" s="69" t="s">
        <v>158</v>
      </c>
      <c r="S21" s="70">
        <f ca="1">IFERROR(SUMIF(K$4:K$20000,R21,I$4:I$19635),0)+IFERROR(SUMIF(K$4:K$20000,R21,J$4:J$20000),0)</f>
        <v>23145</v>
      </c>
      <c r="U21" s="176" t="str">
        <f>Gruppering201[[#This Row],[Gruppering 201*]]</f>
        <v>Annet</v>
      </c>
      <c r="V21" s="174">
        <f t="shared" si="0"/>
        <v>0</v>
      </c>
      <c r="W21" s="174">
        <f t="shared" si="1"/>
        <v>0</v>
      </c>
      <c r="X21" s="175">
        <f t="shared" si="2"/>
        <v>0</v>
      </c>
    </row>
    <row r="22" spans="1:24" ht="15" hidden="1" customHeight="1" x14ac:dyDescent="0.25">
      <c r="A22" s="240" t="s">
        <v>154</v>
      </c>
      <c r="B22" s="240" t="s">
        <v>155</v>
      </c>
      <c r="C22" s="240" t="s">
        <v>109</v>
      </c>
      <c r="D22" s="240" t="s">
        <v>110</v>
      </c>
      <c r="E22" s="240" t="s">
        <v>159</v>
      </c>
      <c r="F22" s="240" t="s">
        <v>160</v>
      </c>
      <c r="G22" s="240"/>
      <c r="H22" s="240"/>
      <c r="I22" s="241">
        <v>71</v>
      </c>
      <c r="J22" s="199">
        <v>-71</v>
      </c>
      <c r="K22" s="204" t="s">
        <v>146</v>
      </c>
      <c r="L22" s="85"/>
      <c r="M22" s="85"/>
      <c r="N22" s="85"/>
      <c r="O22" s="158" t="s">
        <v>968</v>
      </c>
      <c r="R22" s="69" t="s">
        <v>161</v>
      </c>
      <c r="S22" s="70">
        <f ca="1">IFERROR(SUMIF(K$4:K$20000,R22,I$4:I$19635),0)+IFERROR(SUMIF(K$4:K$20000,R22,J$4:J$20000),0)</f>
        <v>0</v>
      </c>
      <c r="U22" s="177" t="s">
        <v>161</v>
      </c>
      <c r="V22" s="174">
        <f t="shared" si="0"/>
        <v>0</v>
      </c>
      <c r="W22" s="174">
        <f t="shared" si="1"/>
        <v>0</v>
      </c>
      <c r="X22" s="175">
        <f t="shared" si="2"/>
        <v>0</v>
      </c>
    </row>
    <row r="23" spans="1:24" ht="15" hidden="1" customHeight="1" x14ac:dyDescent="0.25">
      <c r="A23" s="240" t="s">
        <v>154</v>
      </c>
      <c r="B23" s="240" t="s">
        <v>155</v>
      </c>
      <c r="C23" s="240" t="s">
        <v>109</v>
      </c>
      <c r="D23" s="240" t="s">
        <v>110</v>
      </c>
      <c r="E23" s="240" t="s">
        <v>162</v>
      </c>
      <c r="F23" s="240" t="s">
        <v>163</v>
      </c>
      <c r="G23" s="240"/>
      <c r="H23" s="240"/>
      <c r="I23" s="241">
        <v>-71</v>
      </c>
      <c r="J23" s="199">
        <v>71</v>
      </c>
      <c r="K23" s="204" t="s">
        <v>131</v>
      </c>
      <c r="L23" s="85"/>
      <c r="M23" s="85"/>
      <c r="N23" s="85"/>
      <c r="O23" s="158"/>
      <c r="R23" s="69"/>
      <c r="S23" s="70">
        <f ca="1">IFERROR(SUMIF(K$4:K$20000,R23,I$4:I$19635),0)+IFERROR(SUMIF(K$4:K$20000,R23,J$4:J$20000),0)</f>
        <v>0</v>
      </c>
      <c r="U23" s="177"/>
      <c r="V23" s="174">
        <f t="shared" si="0"/>
        <v>0</v>
      </c>
      <c r="W23" s="174">
        <f t="shared" si="1"/>
        <v>0</v>
      </c>
      <c r="X23" s="175">
        <f t="shared" si="2"/>
        <v>0</v>
      </c>
    </row>
    <row r="24" spans="1:24" ht="15" hidden="1" customHeight="1" x14ac:dyDescent="0.25">
      <c r="A24" s="240" t="s">
        <v>164</v>
      </c>
      <c r="B24" s="240" t="s">
        <v>165</v>
      </c>
      <c r="C24" s="240" t="s">
        <v>109</v>
      </c>
      <c r="D24" s="240" t="s">
        <v>110</v>
      </c>
      <c r="E24" s="240" t="s">
        <v>166</v>
      </c>
      <c r="F24" s="240" t="s">
        <v>167</v>
      </c>
      <c r="G24" s="240"/>
      <c r="H24" s="240"/>
      <c r="I24" s="241">
        <v>0</v>
      </c>
      <c r="J24" s="199"/>
      <c r="K24" s="204" t="s">
        <v>122</v>
      </c>
      <c r="L24" s="85"/>
      <c r="M24" s="85"/>
      <c r="N24" s="85"/>
      <c r="O24" s="158"/>
      <c r="R24" s="69"/>
      <c r="S24" s="70">
        <f ca="1">IFERROR(SUMIF(K$4:K$20000,R24,I$4:I$19635),0)+IFERROR(SUMIF(K$4:K$20000,R24,J$4:J$20000),0)</f>
        <v>0</v>
      </c>
      <c r="U24" s="177"/>
      <c r="V24" s="174">
        <f t="shared" si="0"/>
        <v>0</v>
      </c>
      <c r="W24" s="174">
        <f t="shared" si="1"/>
        <v>0</v>
      </c>
      <c r="X24" s="175">
        <f t="shared" si="2"/>
        <v>0</v>
      </c>
    </row>
    <row r="25" spans="1:24" ht="15" hidden="1" customHeight="1" x14ac:dyDescent="0.25">
      <c r="A25" s="240" t="s">
        <v>164</v>
      </c>
      <c r="B25" s="240" t="s">
        <v>165</v>
      </c>
      <c r="C25" s="240" t="s">
        <v>109</v>
      </c>
      <c r="D25" s="240" t="s">
        <v>110</v>
      </c>
      <c r="E25" s="240" t="s">
        <v>159</v>
      </c>
      <c r="F25" s="240" t="s">
        <v>160</v>
      </c>
      <c r="G25" s="240"/>
      <c r="H25" s="240"/>
      <c r="I25" s="241">
        <v>0</v>
      </c>
      <c r="J25" s="199"/>
      <c r="K25" s="204" t="s">
        <v>125</v>
      </c>
      <c r="L25" s="85"/>
      <c r="M25" s="85"/>
      <c r="N25" s="85"/>
      <c r="O25" s="158"/>
      <c r="R25" s="69"/>
      <c r="S25" s="70">
        <f ca="1">IFERROR(SUMIF(K$4:K$20000,R25,I$4:I$19635),0)+IFERROR(SUMIF(K$4:K$20000,R25,J$4:J$20000),0)</f>
        <v>0</v>
      </c>
      <c r="U25" s="177"/>
      <c r="V25" s="174">
        <f t="shared" si="0"/>
        <v>0</v>
      </c>
      <c r="W25" s="174">
        <f t="shared" si="1"/>
        <v>0</v>
      </c>
      <c r="X25" s="175">
        <f t="shared" si="2"/>
        <v>0</v>
      </c>
    </row>
    <row r="26" spans="1:24" ht="15" hidden="1" customHeight="1" x14ac:dyDescent="0.25">
      <c r="A26" s="240" t="s">
        <v>164</v>
      </c>
      <c r="B26" s="240" t="s">
        <v>165</v>
      </c>
      <c r="C26" s="240" t="s">
        <v>109</v>
      </c>
      <c r="D26" s="240" t="s">
        <v>110</v>
      </c>
      <c r="E26" s="240" t="s">
        <v>162</v>
      </c>
      <c r="F26" s="240" t="s">
        <v>163</v>
      </c>
      <c r="G26" s="240"/>
      <c r="H26" s="240"/>
      <c r="I26" s="241">
        <v>0</v>
      </c>
      <c r="J26" s="199"/>
      <c r="K26" s="204" t="s">
        <v>131</v>
      </c>
      <c r="L26" s="85"/>
      <c r="M26" s="85"/>
      <c r="N26" s="85"/>
      <c r="O26" s="158"/>
      <c r="R26" s="69"/>
      <c r="S26" s="70">
        <f ca="1">IFERROR(SUMIF(K$4:K$20000,R26,I$4:I$19635),0)+IFERROR(SUMIF(K$4:K$20000,R26,J$4:J$20000),0)</f>
        <v>0</v>
      </c>
      <c r="U26" s="177"/>
      <c r="V26" s="174">
        <f t="shared" si="0"/>
        <v>0</v>
      </c>
      <c r="W26" s="174">
        <f t="shared" si="1"/>
        <v>0</v>
      </c>
      <c r="X26" s="175">
        <f t="shared" si="2"/>
        <v>0</v>
      </c>
    </row>
    <row r="27" spans="1:24" ht="15" customHeight="1" thickBot="1" x14ac:dyDescent="0.3">
      <c r="A27" s="240" t="s">
        <v>168</v>
      </c>
      <c r="B27" s="240" t="s">
        <v>169</v>
      </c>
      <c r="C27" s="240" t="s">
        <v>109</v>
      </c>
      <c r="D27" s="240" t="s">
        <v>110</v>
      </c>
      <c r="E27" s="240" t="s">
        <v>170</v>
      </c>
      <c r="F27" s="240" t="s">
        <v>171</v>
      </c>
      <c r="G27" s="240"/>
      <c r="H27" s="240"/>
      <c r="I27" s="241">
        <v>142012</v>
      </c>
      <c r="J27" s="199"/>
      <c r="K27" s="204" t="s">
        <v>145</v>
      </c>
      <c r="L27" s="85"/>
      <c r="M27" s="85"/>
      <c r="N27" s="85"/>
      <c r="O27" s="158"/>
      <c r="R27" s="69"/>
      <c r="S27" s="70">
        <f ca="1">IFERROR(SUMIF(K$4:K$20000,R27,I$4:I$19635),0)+IFERROR(SUMIF(K$4:K$20000,R27,J$4:J$20000),0)</f>
        <v>0</v>
      </c>
      <c r="U27" s="178"/>
      <c r="V27" s="179">
        <f t="shared" si="0"/>
        <v>0</v>
      </c>
      <c r="W27" s="179">
        <f t="shared" si="1"/>
        <v>0</v>
      </c>
      <c r="X27" s="180">
        <f t="shared" si="2"/>
        <v>0</v>
      </c>
    </row>
    <row r="28" spans="1:24" ht="15" hidden="1" customHeight="1" x14ac:dyDescent="0.25">
      <c r="A28" s="240" t="s">
        <v>168</v>
      </c>
      <c r="B28" s="240" t="s">
        <v>169</v>
      </c>
      <c r="C28" s="240" t="s">
        <v>109</v>
      </c>
      <c r="D28" s="240" t="s">
        <v>110</v>
      </c>
      <c r="E28" s="240" t="s">
        <v>159</v>
      </c>
      <c r="F28" s="240" t="s">
        <v>160</v>
      </c>
      <c r="G28" s="240"/>
      <c r="H28" s="240"/>
      <c r="I28" s="241">
        <v>35061</v>
      </c>
      <c r="J28" s="199"/>
      <c r="K28" s="204" t="s">
        <v>145</v>
      </c>
      <c r="L28" s="85"/>
      <c r="M28" s="85"/>
      <c r="N28" s="85"/>
      <c r="O28" s="158"/>
      <c r="R28" s="78"/>
      <c r="S28" s="181">
        <f ca="1">IFERROR(SUMIF(K$4:K$20000,R28,I$4:I$19635),0)+IFERROR(SUMIF(K$4:K$20000,R28,J$4:J$20000),0)</f>
        <v>0</v>
      </c>
    </row>
    <row r="29" spans="1:24" ht="15" hidden="1" customHeight="1" x14ac:dyDescent="0.25">
      <c r="A29" s="240" t="s">
        <v>168</v>
      </c>
      <c r="B29" s="240" t="s">
        <v>169</v>
      </c>
      <c r="C29" s="240" t="s">
        <v>109</v>
      </c>
      <c r="D29" s="240" t="s">
        <v>110</v>
      </c>
      <c r="E29" s="240" t="s">
        <v>162</v>
      </c>
      <c r="F29" s="240" t="s">
        <v>163</v>
      </c>
      <c r="G29" s="240"/>
      <c r="H29" s="240"/>
      <c r="I29" s="241">
        <v>-35061</v>
      </c>
      <c r="J29" s="199"/>
      <c r="K29" s="204" t="s">
        <v>145</v>
      </c>
      <c r="L29" s="85"/>
      <c r="M29" s="85"/>
      <c r="N29" s="85"/>
      <c r="O29" s="158"/>
    </row>
    <row r="30" spans="1:24" ht="15" hidden="1" customHeight="1" x14ac:dyDescent="0.25">
      <c r="A30" s="240" t="s">
        <v>172</v>
      </c>
      <c r="B30" s="240" t="s">
        <v>173</v>
      </c>
      <c r="C30" s="240" t="s">
        <v>109</v>
      </c>
      <c r="D30" s="240" t="s">
        <v>110</v>
      </c>
      <c r="E30" s="240" t="s">
        <v>111</v>
      </c>
      <c r="F30" s="240" t="s">
        <v>112</v>
      </c>
      <c r="G30" s="240"/>
      <c r="H30" s="240"/>
      <c r="I30" s="241">
        <v>404733</v>
      </c>
      <c r="J30" s="199"/>
      <c r="K30" s="204" t="s">
        <v>145</v>
      </c>
      <c r="L30" s="85"/>
      <c r="M30" s="85"/>
      <c r="N30" s="85"/>
      <c r="O30" s="158"/>
      <c r="R30" s="168" t="s">
        <v>174</v>
      </c>
      <c r="S30" s="169" cm="1">
        <f t="array" ref="S30">SUMPRODUCT(ABS(J4:J2379))</f>
        <v>2864607</v>
      </c>
    </row>
    <row r="31" spans="1:24" ht="15" hidden="1" customHeight="1" x14ac:dyDescent="0.25">
      <c r="A31" s="240" t="s">
        <v>172</v>
      </c>
      <c r="B31" s="240" t="s">
        <v>173</v>
      </c>
      <c r="C31" s="240" t="s">
        <v>109</v>
      </c>
      <c r="D31" s="240" t="s">
        <v>110</v>
      </c>
      <c r="E31" s="240" t="s">
        <v>117</v>
      </c>
      <c r="F31" s="240" t="s">
        <v>118</v>
      </c>
      <c r="G31" s="240"/>
      <c r="H31" s="240"/>
      <c r="I31" s="241">
        <v>4392</v>
      </c>
      <c r="J31" s="199"/>
      <c r="K31" s="204" t="s">
        <v>145</v>
      </c>
      <c r="L31" s="85"/>
      <c r="M31" s="85"/>
      <c r="N31" s="85"/>
      <c r="O31" s="158"/>
      <c r="R31" s="170" t="s">
        <v>175</v>
      </c>
      <c r="S31" s="171" t="e">
        <f>SUMIFS($I$4:$I$49635,$I$4:$I$49635,"&lt;&gt;",$K$4:$K$50000,"")</f>
        <v>#VALUE!</v>
      </c>
    </row>
    <row r="32" spans="1:24" ht="15" hidden="1" customHeight="1" x14ac:dyDescent="0.25">
      <c r="A32" s="240" t="s">
        <v>172</v>
      </c>
      <c r="B32" s="240" t="s">
        <v>173</v>
      </c>
      <c r="C32" s="240" t="s">
        <v>109</v>
      </c>
      <c r="D32" s="240" t="s">
        <v>110</v>
      </c>
      <c r="E32" s="240" t="s">
        <v>176</v>
      </c>
      <c r="F32" s="240" t="s">
        <v>177</v>
      </c>
      <c r="G32" s="240"/>
      <c r="H32" s="240"/>
      <c r="I32" s="241">
        <v>-4392</v>
      </c>
      <c r="J32" s="199"/>
      <c r="K32" s="204" t="s">
        <v>145</v>
      </c>
      <c r="L32" s="85"/>
      <c r="M32" s="85"/>
      <c r="N32" s="85"/>
      <c r="O32" s="158"/>
    </row>
    <row r="33" spans="1:19" ht="15" hidden="1" customHeight="1" x14ac:dyDescent="0.25">
      <c r="A33" s="240" t="s">
        <v>172</v>
      </c>
      <c r="B33" s="240" t="s">
        <v>173</v>
      </c>
      <c r="C33" s="240" t="s">
        <v>109</v>
      </c>
      <c r="D33" s="240" t="s">
        <v>110</v>
      </c>
      <c r="E33" s="240" t="s">
        <v>120</v>
      </c>
      <c r="F33" s="240" t="s">
        <v>121</v>
      </c>
      <c r="G33" s="240"/>
      <c r="H33" s="240"/>
      <c r="I33" s="241">
        <v>106620</v>
      </c>
      <c r="J33" s="199"/>
      <c r="K33" s="204" t="s">
        <v>145</v>
      </c>
      <c r="L33" s="85"/>
      <c r="M33" s="85"/>
      <c r="N33" s="85"/>
      <c r="O33" s="158"/>
      <c r="R33" s="172" t="s">
        <v>178</v>
      </c>
      <c r="S33" s="173">
        <f ca="1">-1*(SUMIFS(Gruppering201[Korrigert beløp som brukes i beregningen],Gruppering201[Gruppering 201*],"7. Matpenger (innbetalte kostpenger)")/(SUM('4. Selvkost og satser'!$B$42:$B$43)))</f>
        <v>5864.815092099313</v>
      </c>
    </row>
    <row r="34" spans="1:19" ht="15" hidden="1" customHeight="1" x14ac:dyDescent="0.25">
      <c r="A34" s="240" t="s">
        <v>172</v>
      </c>
      <c r="B34" s="240" t="s">
        <v>173</v>
      </c>
      <c r="C34" s="240" t="s">
        <v>109</v>
      </c>
      <c r="D34" s="240" t="s">
        <v>110</v>
      </c>
      <c r="E34" s="240" t="s">
        <v>123</v>
      </c>
      <c r="F34" s="240" t="s">
        <v>124</v>
      </c>
      <c r="G34" s="240"/>
      <c r="H34" s="240"/>
      <c r="I34" s="241">
        <v>632</v>
      </c>
      <c r="J34" s="199"/>
      <c r="K34" s="204" t="s">
        <v>145</v>
      </c>
      <c r="L34" s="85"/>
      <c r="M34" s="85"/>
      <c r="N34" s="85"/>
      <c r="O34" s="158"/>
      <c r="R34" s="166" t="s">
        <v>179</v>
      </c>
    </row>
    <row r="35" spans="1:19" ht="15" hidden="1" customHeight="1" x14ac:dyDescent="0.25">
      <c r="A35" s="240" t="s">
        <v>172</v>
      </c>
      <c r="B35" s="240" t="s">
        <v>173</v>
      </c>
      <c r="C35" s="240" t="s">
        <v>109</v>
      </c>
      <c r="D35" s="240" t="s">
        <v>110</v>
      </c>
      <c r="E35" s="240" t="s">
        <v>126</v>
      </c>
      <c r="F35" s="240" t="s">
        <v>127</v>
      </c>
      <c r="G35" s="240"/>
      <c r="H35" s="240"/>
      <c r="I35" s="241">
        <v>64130</v>
      </c>
      <c r="J35" s="199"/>
      <c r="K35" s="204" t="s">
        <v>145</v>
      </c>
      <c r="L35" s="85"/>
      <c r="M35" s="85"/>
      <c r="N35" s="85"/>
      <c r="O35" s="158"/>
    </row>
    <row r="36" spans="1:19" ht="15" hidden="1" customHeight="1" x14ac:dyDescent="0.25">
      <c r="A36" s="240" t="s">
        <v>172</v>
      </c>
      <c r="B36" s="240" t="s">
        <v>173</v>
      </c>
      <c r="C36" s="240" t="s">
        <v>109</v>
      </c>
      <c r="D36" s="240" t="s">
        <v>110</v>
      </c>
      <c r="E36" s="240" t="s">
        <v>180</v>
      </c>
      <c r="F36" s="240" t="s">
        <v>181</v>
      </c>
      <c r="G36" s="240"/>
      <c r="H36" s="240"/>
      <c r="I36" s="241">
        <v>1039</v>
      </c>
      <c r="J36" s="199"/>
      <c r="K36" s="204" t="s">
        <v>145</v>
      </c>
      <c r="L36" s="85"/>
      <c r="M36" s="85"/>
      <c r="N36" s="85"/>
      <c r="O36" s="158"/>
    </row>
    <row r="37" spans="1:19" ht="15" hidden="1" customHeight="1" x14ac:dyDescent="0.25">
      <c r="A37" s="240" t="s">
        <v>172</v>
      </c>
      <c r="B37" s="240" t="s">
        <v>173</v>
      </c>
      <c r="C37" s="240" t="s">
        <v>109</v>
      </c>
      <c r="D37" s="240" t="s">
        <v>110</v>
      </c>
      <c r="E37" s="240" t="s">
        <v>156</v>
      </c>
      <c r="F37" s="240" t="s">
        <v>157</v>
      </c>
      <c r="G37" s="240"/>
      <c r="H37" s="240"/>
      <c r="I37" s="241">
        <v>0</v>
      </c>
      <c r="J37" s="199"/>
      <c r="K37" s="204" t="s">
        <v>145</v>
      </c>
      <c r="L37" s="85"/>
      <c r="M37" s="85"/>
      <c r="N37" s="85"/>
      <c r="O37" s="158"/>
    </row>
    <row r="38" spans="1:19" ht="15" hidden="1" customHeight="1" x14ac:dyDescent="0.25">
      <c r="A38" s="240" t="s">
        <v>172</v>
      </c>
      <c r="B38" s="240" t="s">
        <v>173</v>
      </c>
      <c r="C38" s="240" t="s">
        <v>109</v>
      </c>
      <c r="D38" s="240" t="s">
        <v>110</v>
      </c>
      <c r="E38" s="240" t="s">
        <v>147</v>
      </c>
      <c r="F38" s="240" t="s">
        <v>148</v>
      </c>
      <c r="G38" s="240"/>
      <c r="H38" s="240"/>
      <c r="I38" s="241">
        <v>0</v>
      </c>
      <c r="J38" s="199"/>
      <c r="K38" s="204" t="s">
        <v>145</v>
      </c>
      <c r="L38" s="85"/>
      <c r="M38" s="85"/>
      <c r="N38" s="85"/>
      <c r="O38" s="158"/>
    </row>
    <row r="39" spans="1:19" ht="15" hidden="1" customHeight="1" x14ac:dyDescent="0.25">
      <c r="A39" s="240" t="s">
        <v>172</v>
      </c>
      <c r="B39" s="240" t="s">
        <v>173</v>
      </c>
      <c r="C39" s="240" t="s">
        <v>109</v>
      </c>
      <c r="D39" s="240" t="s">
        <v>110</v>
      </c>
      <c r="E39" s="240" t="s">
        <v>182</v>
      </c>
      <c r="F39" s="240" t="s">
        <v>183</v>
      </c>
      <c r="G39" s="240"/>
      <c r="H39" s="240"/>
      <c r="I39" s="241">
        <v>1160</v>
      </c>
      <c r="J39" s="199"/>
      <c r="K39" s="204" t="s">
        <v>145</v>
      </c>
      <c r="L39" s="85"/>
      <c r="M39" s="85"/>
      <c r="N39" s="85"/>
      <c r="O39" s="158"/>
    </row>
    <row r="40" spans="1:19" ht="15" hidden="1" customHeight="1" x14ac:dyDescent="0.25">
      <c r="A40" s="240" t="s">
        <v>172</v>
      </c>
      <c r="B40" s="240" t="s">
        <v>173</v>
      </c>
      <c r="C40" s="240" t="s">
        <v>109</v>
      </c>
      <c r="D40" s="240" t="s">
        <v>110</v>
      </c>
      <c r="E40" s="240" t="s">
        <v>184</v>
      </c>
      <c r="F40" s="240" t="s">
        <v>185</v>
      </c>
      <c r="G40" s="240"/>
      <c r="H40" s="240"/>
      <c r="I40" s="241">
        <v>0</v>
      </c>
      <c r="J40" s="199"/>
      <c r="K40" s="204" t="s">
        <v>145</v>
      </c>
      <c r="L40" s="85"/>
      <c r="M40" s="85"/>
      <c r="N40" s="85"/>
      <c r="O40" s="158"/>
    </row>
    <row r="41" spans="1:19" ht="15" hidden="1" customHeight="1" x14ac:dyDescent="0.25">
      <c r="A41" s="240" t="s">
        <v>172</v>
      </c>
      <c r="B41" s="240" t="s">
        <v>173</v>
      </c>
      <c r="C41" s="240" t="s">
        <v>109</v>
      </c>
      <c r="D41" s="240" t="s">
        <v>110</v>
      </c>
      <c r="E41" s="240" t="s">
        <v>186</v>
      </c>
      <c r="F41" s="240" t="s">
        <v>187</v>
      </c>
      <c r="G41" s="240"/>
      <c r="H41" s="240"/>
      <c r="I41" s="241">
        <v>4380</v>
      </c>
      <c r="J41" s="199"/>
      <c r="K41" s="204" t="s">
        <v>145</v>
      </c>
      <c r="L41" s="85"/>
      <c r="M41" s="85"/>
      <c r="N41" s="85"/>
      <c r="O41" s="158"/>
    </row>
    <row r="42" spans="1:19" ht="15" hidden="1" customHeight="1" x14ac:dyDescent="0.25">
      <c r="A42" s="240" t="s">
        <v>172</v>
      </c>
      <c r="B42" s="240" t="s">
        <v>173</v>
      </c>
      <c r="C42" s="240" t="s">
        <v>109</v>
      </c>
      <c r="D42" s="240" t="s">
        <v>110</v>
      </c>
      <c r="E42" s="240" t="s">
        <v>129</v>
      </c>
      <c r="F42" s="240" t="s">
        <v>130</v>
      </c>
      <c r="G42" s="240"/>
      <c r="H42" s="240"/>
      <c r="I42" s="241">
        <v>1201</v>
      </c>
      <c r="J42" s="199"/>
      <c r="K42" s="204" t="s">
        <v>145</v>
      </c>
      <c r="L42" s="85"/>
      <c r="M42" s="85"/>
      <c r="N42" s="85"/>
      <c r="O42" s="158"/>
    </row>
    <row r="43" spans="1:19" ht="15" hidden="1" customHeight="1" x14ac:dyDescent="0.25">
      <c r="A43" s="240" t="s">
        <v>172</v>
      </c>
      <c r="B43" s="240" t="s">
        <v>173</v>
      </c>
      <c r="C43" s="240" t="s">
        <v>109</v>
      </c>
      <c r="D43" s="240" t="s">
        <v>110</v>
      </c>
      <c r="E43" s="240" t="s">
        <v>166</v>
      </c>
      <c r="F43" s="240" t="s">
        <v>167</v>
      </c>
      <c r="G43" s="240"/>
      <c r="H43" s="240"/>
      <c r="I43" s="241">
        <v>0</v>
      </c>
      <c r="J43" s="199"/>
      <c r="K43" s="204" t="s">
        <v>145</v>
      </c>
      <c r="L43" s="85"/>
      <c r="M43" s="85"/>
      <c r="N43" s="85"/>
      <c r="O43" s="158"/>
    </row>
    <row r="44" spans="1:19" ht="15" hidden="1" customHeight="1" x14ac:dyDescent="0.25">
      <c r="A44" s="240" t="s">
        <v>172</v>
      </c>
      <c r="B44" s="240" t="s">
        <v>173</v>
      </c>
      <c r="C44" s="240" t="s">
        <v>109</v>
      </c>
      <c r="D44" s="240" t="s">
        <v>110</v>
      </c>
      <c r="E44" s="240" t="s">
        <v>159</v>
      </c>
      <c r="F44" s="240" t="s">
        <v>160</v>
      </c>
      <c r="G44" s="240"/>
      <c r="H44" s="240"/>
      <c r="I44" s="241">
        <v>550</v>
      </c>
      <c r="J44" s="199"/>
      <c r="K44" s="204" t="s">
        <v>145</v>
      </c>
      <c r="L44" s="85"/>
      <c r="M44" s="85"/>
      <c r="N44" s="85"/>
      <c r="O44" s="158"/>
    </row>
    <row r="45" spans="1:19" ht="15" hidden="1" customHeight="1" x14ac:dyDescent="0.25">
      <c r="A45" s="240" t="s">
        <v>172</v>
      </c>
      <c r="B45" s="240" t="s">
        <v>173</v>
      </c>
      <c r="C45" s="240" t="s">
        <v>109</v>
      </c>
      <c r="D45" s="240" t="s">
        <v>110</v>
      </c>
      <c r="E45" s="240" t="s">
        <v>162</v>
      </c>
      <c r="F45" s="240" t="s">
        <v>163</v>
      </c>
      <c r="G45" s="240"/>
      <c r="H45" s="240"/>
      <c r="I45" s="241">
        <v>-550</v>
      </c>
      <c r="J45" s="199"/>
      <c r="K45" s="204" t="s">
        <v>145</v>
      </c>
      <c r="L45" s="85"/>
      <c r="M45" s="85"/>
      <c r="N45" s="85"/>
      <c r="O45" s="158"/>
    </row>
    <row r="46" spans="1:19" ht="15" hidden="1" customHeight="1" x14ac:dyDescent="0.25">
      <c r="A46" s="240" t="s">
        <v>172</v>
      </c>
      <c r="B46" s="240" t="s">
        <v>173</v>
      </c>
      <c r="C46" s="240" t="s">
        <v>109</v>
      </c>
      <c r="D46" s="240" t="s">
        <v>110</v>
      </c>
      <c r="E46" s="240" t="s">
        <v>188</v>
      </c>
      <c r="F46" s="240" t="s">
        <v>189</v>
      </c>
      <c r="G46" s="240"/>
      <c r="H46" s="240"/>
      <c r="I46" s="241">
        <v>-360</v>
      </c>
      <c r="J46" s="199"/>
      <c r="K46" s="204" t="s">
        <v>145</v>
      </c>
      <c r="L46" s="85"/>
      <c r="M46" s="85"/>
      <c r="N46" s="85"/>
      <c r="O46" s="158"/>
    </row>
    <row r="47" spans="1:19" ht="15" hidden="1" customHeight="1" x14ac:dyDescent="0.25">
      <c r="A47" s="240" t="s">
        <v>190</v>
      </c>
      <c r="B47" s="240" t="s">
        <v>191</v>
      </c>
      <c r="C47" s="240" t="s">
        <v>109</v>
      </c>
      <c r="D47" s="240" t="s">
        <v>110</v>
      </c>
      <c r="E47" s="240" t="s">
        <v>192</v>
      </c>
      <c r="F47" s="240" t="s">
        <v>193</v>
      </c>
      <c r="G47" s="240"/>
      <c r="H47" s="240"/>
      <c r="I47" s="241">
        <v>7275</v>
      </c>
      <c r="J47" s="199">
        <v>-7275</v>
      </c>
      <c r="K47" s="204" t="s">
        <v>113</v>
      </c>
      <c r="L47" s="85"/>
      <c r="M47" s="85"/>
      <c r="N47" s="85"/>
      <c r="O47" s="158" t="s">
        <v>993</v>
      </c>
    </row>
    <row r="48" spans="1:19" ht="15" hidden="1" customHeight="1" x14ac:dyDescent="0.25">
      <c r="A48" s="240" t="s">
        <v>190</v>
      </c>
      <c r="B48" s="240" t="s">
        <v>191</v>
      </c>
      <c r="C48" s="240" t="s">
        <v>109</v>
      </c>
      <c r="D48" s="240" t="s">
        <v>110</v>
      </c>
      <c r="E48" s="240" t="s">
        <v>114</v>
      </c>
      <c r="F48" s="240" t="s">
        <v>115</v>
      </c>
      <c r="G48" s="240"/>
      <c r="H48" s="240"/>
      <c r="I48" s="241">
        <v>6643</v>
      </c>
      <c r="J48" s="199">
        <v>-6643</v>
      </c>
      <c r="K48" s="204" t="s">
        <v>113</v>
      </c>
      <c r="L48" s="85"/>
      <c r="M48" s="85"/>
      <c r="N48" s="85"/>
      <c r="O48" s="158" t="s">
        <v>993</v>
      </c>
    </row>
    <row r="49" spans="1:15" ht="15" hidden="1" customHeight="1" x14ac:dyDescent="0.25">
      <c r="A49" s="240" t="s">
        <v>190</v>
      </c>
      <c r="B49" s="240" t="s">
        <v>191</v>
      </c>
      <c r="C49" s="240" t="s">
        <v>109</v>
      </c>
      <c r="D49" s="240" t="s">
        <v>110</v>
      </c>
      <c r="E49" s="240" t="s">
        <v>120</v>
      </c>
      <c r="F49" s="240" t="s">
        <v>121</v>
      </c>
      <c r="G49" s="240"/>
      <c r="H49" s="240"/>
      <c r="I49" s="241">
        <v>99</v>
      </c>
      <c r="J49" s="199"/>
      <c r="K49" s="204" t="s">
        <v>116</v>
      </c>
      <c r="L49" s="85"/>
      <c r="M49" s="85"/>
      <c r="N49" s="85"/>
      <c r="O49" s="158"/>
    </row>
    <row r="50" spans="1:15" ht="15" hidden="1" customHeight="1" x14ac:dyDescent="0.25">
      <c r="A50" s="240" t="s">
        <v>190</v>
      </c>
      <c r="B50" s="240" t="s">
        <v>191</v>
      </c>
      <c r="C50" s="240" t="s">
        <v>109</v>
      </c>
      <c r="D50" s="240" t="s">
        <v>110</v>
      </c>
      <c r="E50" s="240" t="s">
        <v>126</v>
      </c>
      <c r="F50" s="240" t="s">
        <v>127</v>
      </c>
      <c r="G50" s="240"/>
      <c r="H50" s="240"/>
      <c r="I50" s="241">
        <v>1976</v>
      </c>
      <c r="J50" s="199">
        <v>-1976</v>
      </c>
      <c r="K50" s="204" t="s">
        <v>119</v>
      </c>
      <c r="L50" s="85"/>
      <c r="M50" s="85"/>
      <c r="N50" s="85"/>
      <c r="O50" s="158" t="s">
        <v>970</v>
      </c>
    </row>
    <row r="51" spans="1:15" ht="15" hidden="1" customHeight="1" x14ac:dyDescent="0.25">
      <c r="A51" s="240" t="s">
        <v>190</v>
      </c>
      <c r="B51" s="240" t="s">
        <v>191</v>
      </c>
      <c r="C51" s="240" t="s">
        <v>109</v>
      </c>
      <c r="D51" s="240" t="s">
        <v>110</v>
      </c>
      <c r="E51" s="240" t="s">
        <v>194</v>
      </c>
      <c r="F51" s="240" t="s">
        <v>195</v>
      </c>
      <c r="G51" s="240"/>
      <c r="H51" s="240"/>
      <c r="I51" s="241">
        <v>840</v>
      </c>
      <c r="J51" s="199"/>
      <c r="K51" s="204" t="s">
        <v>145</v>
      </c>
      <c r="L51" s="85"/>
      <c r="M51" s="85"/>
      <c r="N51" s="85"/>
      <c r="O51" s="158"/>
    </row>
    <row r="52" spans="1:15" ht="15" hidden="1" customHeight="1" x14ac:dyDescent="0.25">
      <c r="A52" s="240" t="s">
        <v>190</v>
      </c>
      <c r="B52" s="240" t="s">
        <v>191</v>
      </c>
      <c r="C52" s="240" t="s">
        <v>109</v>
      </c>
      <c r="D52" s="240" t="s">
        <v>110</v>
      </c>
      <c r="E52" s="240" t="s">
        <v>147</v>
      </c>
      <c r="F52" s="240" t="s">
        <v>148</v>
      </c>
      <c r="G52" s="240"/>
      <c r="H52" s="240"/>
      <c r="I52" s="241">
        <v>0</v>
      </c>
      <c r="J52" s="199"/>
      <c r="K52" s="204" t="s">
        <v>145</v>
      </c>
      <c r="L52" s="85"/>
      <c r="M52" s="85"/>
      <c r="N52" s="85"/>
      <c r="O52" s="158"/>
    </row>
    <row r="53" spans="1:15" ht="15" hidden="1" customHeight="1" x14ac:dyDescent="0.25">
      <c r="A53" s="240" t="s">
        <v>190</v>
      </c>
      <c r="B53" s="240" t="s">
        <v>191</v>
      </c>
      <c r="C53" s="240" t="s">
        <v>109</v>
      </c>
      <c r="D53" s="240" t="s">
        <v>110</v>
      </c>
      <c r="E53" s="240" t="s">
        <v>182</v>
      </c>
      <c r="F53" s="240" t="s">
        <v>183</v>
      </c>
      <c r="G53" s="240"/>
      <c r="H53" s="240"/>
      <c r="I53" s="241">
        <v>517</v>
      </c>
      <c r="J53" s="199"/>
      <c r="K53" s="204" t="s">
        <v>145</v>
      </c>
      <c r="L53" s="85"/>
      <c r="M53" s="85"/>
      <c r="N53" s="85"/>
      <c r="O53" s="158"/>
    </row>
    <row r="54" spans="1:15" ht="15" hidden="1" customHeight="1" x14ac:dyDescent="0.25">
      <c r="A54" s="240" t="s">
        <v>190</v>
      </c>
      <c r="B54" s="240" t="s">
        <v>191</v>
      </c>
      <c r="C54" s="240" t="s">
        <v>109</v>
      </c>
      <c r="D54" s="240" t="s">
        <v>110</v>
      </c>
      <c r="E54" s="240" t="s">
        <v>196</v>
      </c>
      <c r="F54" s="240" t="s">
        <v>197</v>
      </c>
      <c r="G54" s="240"/>
      <c r="H54" s="240"/>
      <c r="I54" s="241">
        <v>9712</v>
      </c>
      <c r="J54" s="199"/>
      <c r="K54" s="204" t="s">
        <v>145</v>
      </c>
      <c r="L54" s="85"/>
      <c r="M54" s="85"/>
      <c r="N54" s="85"/>
      <c r="O54" s="158"/>
    </row>
    <row r="55" spans="1:15" ht="15" hidden="1" customHeight="1" x14ac:dyDescent="0.25">
      <c r="A55" s="240" t="s">
        <v>190</v>
      </c>
      <c r="B55" s="240" t="s">
        <v>191</v>
      </c>
      <c r="C55" s="240" t="s">
        <v>109</v>
      </c>
      <c r="D55" s="240" t="s">
        <v>110</v>
      </c>
      <c r="E55" s="240" t="s">
        <v>166</v>
      </c>
      <c r="F55" s="240" t="s">
        <v>167</v>
      </c>
      <c r="G55" s="240"/>
      <c r="H55" s="240"/>
      <c r="I55" s="241">
        <v>174442</v>
      </c>
      <c r="J55" s="199">
        <v>-158174</v>
      </c>
      <c r="K55" s="204" t="s">
        <v>122</v>
      </c>
      <c r="L55" s="85"/>
      <c r="M55" s="85"/>
      <c r="N55" s="85"/>
      <c r="O55" s="158" t="s">
        <v>984</v>
      </c>
    </row>
    <row r="56" spans="1:15" ht="15" hidden="1" customHeight="1" x14ac:dyDescent="0.25">
      <c r="A56" s="240" t="s">
        <v>190</v>
      </c>
      <c r="B56" s="240" t="s">
        <v>191</v>
      </c>
      <c r="C56" s="240" t="s">
        <v>109</v>
      </c>
      <c r="D56" s="240" t="s">
        <v>110</v>
      </c>
      <c r="E56" s="240" t="s">
        <v>198</v>
      </c>
      <c r="F56" s="240" t="s">
        <v>199</v>
      </c>
      <c r="G56" s="240"/>
      <c r="H56" s="240"/>
      <c r="I56" s="241">
        <v>23145</v>
      </c>
      <c r="J56" s="199"/>
      <c r="K56" s="204" t="s">
        <v>158</v>
      </c>
      <c r="L56" s="85"/>
      <c r="M56" s="85"/>
      <c r="N56" s="85"/>
      <c r="O56" s="158"/>
    </row>
    <row r="57" spans="1:15" ht="15" hidden="1" customHeight="1" x14ac:dyDescent="0.25">
      <c r="A57" s="240" t="s">
        <v>190</v>
      </c>
      <c r="B57" s="240" t="s">
        <v>191</v>
      </c>
      <c r="C57" s="240" t="s">
        <v>109</v>
      </c>
      <c r="D57" s="240" t="s">
        <v>110</v>
      </c>
      <c r="E57" s="240" t="s">
        <v>200</v>
      </c>
      <c r="F57" s="240" t="s">
        <v>201</v>
      </c>
      <c r="G57" s="240"/>
      <c r="H57" s="240"/>
      <c r="I57" s="241">
        <v>890</v>
      </c>
      <c r="J57" s="199"/>
      <c r="K57" s="204" t="s">
        <v>122</v>
      </c>
      <c r="L57" s="85"/>
      <c r="M57" s="85"/>
      <c r="N57" s="85"/>
      <c r="O57" s="158"/>
    </row>
    <row r="58" spans="1:15" ht="15" hidden="1" customHeight="1" x14ac:dyDescent="0.25">
      <c r="A58" s="240" t="s">
        <v>190</v>
      </c>
      <c r="B58" s="240" t="s">
        <v>191</v>
      </c>
      <c r="C58" s="240" t="s">
        <v>109</v>
      </c>
      <c r="D58" s="240" t="s">
        <v>110</v>
      </c>
      <c r="E58" s="240" t="s">
        <v>159</v>
      </c>
      <c r="F58" s="240" t="s">
        <v>160</v>
      </c>
      <c r="G58" s="240"/>
      <c r="H58" s="240"/>
      <c r="I58" s="241">
        <v>42621</v>
      </c>
      <c r="J58" s="199"/>
      <c r="K58" s="204" t="s">
        <v>125</v>
      </c>
      <c r="L58" s="85"/>
      <c r="M58" s="85"/>
      <c r="N58" s="85"/>
      <c r="O58" s="158"/>
    </row>
    <row r="59" spans="1:15" ht="15" hidden="1" customHeight="1" x14ac:dyDescent="0.25">
      <c r="A59" s="240" t="s">
        <v>190</v>
      </c>
      <c r="B59" s="240" t="s">
        <v>191</v>
      </c>
      <c r="C59" s="240" t="s">
        <v>109</v>
      </c>
      <c r="D59" s="240" t="s">
        <v>110</v>
      </c>
      <c r="E59" s="240" t="s">
        <v>202</v>
      </c>
      <c r="F59" s="240" t="s">
        <v>203</v>
      </c>
      <c r="G59" s="240"/>
      <c r="H59" s="240"/>
      <c r="I59" s="241">
        <v>2459</v>
      </c>
      <c r="J59" s="199"/>
      <c r="K59" s="204" t="s">
        <v>122</v>
      </c>
      <c r="L59" s="85"/>
      <c r="M59" s="85"/>
      <c r="N59" s="85"/>
      <c r="O59" s="158"/>
    </row>
    <row r="60" spans="1:15" ht="15" hidden="1" customHeight="1" x14ac:dyDescent="0.25">
      <c r="A60" s="240" t="s">
        <v>190</v>
      </c>
      <c r="B60" s="240" t="s">
        <v>191</v>
      </c>
      <c r="C60" s="240" t="s">
        <v>109</v>
      </c>
      <c r="D60" s="240" t="s">
        <v>110</v>
      </c>
      <c r="E60" s="240" t="s">
        <v>204</v>
      </c>
      <c r="F60" s="240" t="s">
        <v>205</v>
      </c>
      <c r="G60" s="240"/>
      <c r="H60" s="240"/>
      <c r="I60" s="241">
        <v>0</v>
      </c>
      <c r="J60" s="199"/>
      <c r="K60" s="204" t="s">
        <v>122</v>
      </c>
      <c r="L60" s="85"/>
      <c r="M60" s="85"/>
      <c r="N60" s="85"/>
      <c r="O60" s="158"/>
    </row>
    <row r="61" spans="1:15" ht="15" hidden="1" customHeight="1" x14ac:dyDescent="0.25">
      <c r="A61" s="240" t="s">
        <v>190</v>
      </c>
      <c r="B61" s="240" t="s">
        <v>191</v>
      </c>
      <c r="C61" s="240" t="s">
        <v>109</v>
      </c>
      <c r="D61" s="240" t="s">
        <v>110</v>
      </c>
      <c r="E61" s="240" t="s">
        <v>206</v>
      </c>
      <c r="F61" s="240" t="s">
        <v>207</v>
      </c>
      <c r="G61" s="240" t="s">
        <v>974</v>
      </c>
      <c r="H61" s="240"/>
      <c r="I61" s="241">
        <v>-715704</v>
      </c>
      <c r="J61" s="199">
        <v>405184</v>
      </c>
      <c r="K61" s="204" t="s">
        <v>137</v>
      </c>
      <c r="L61" s="85"/>
      <c r="M61" s="85"/>
      <c r="N61" s="85"/>
      <c r="O61" s="158" t="s">
        <v>996</v>
      </c>
    </row>
    <row r="62" spans="1:15" ht="15" hidden="1" customHeight="1" x14ac:dyDescent="0.25">
      <c r="A62" s="240" t="s">
        <v>190</v>
      </c>
      <c r="B62" s="240" t="s">
        <v>191</v>
      </c>
      <c r="C62" s="240" t="s">
        <v>109</v>
      </c>
      <c r="D62" s="240" t="s">
        <v>110</v>
      </c>
      <c r="E62" s="240" t="s">
        <v>162</v>
      </c>
      <c r="F62" s="240" t="s">
        <v>163</v>
      </c>
      <c r="G62" s="240"/>
      <c r="H62" s="240"/>
      <c r="I62" s="241">
        <v>-42621</v>
      </c>
      <c r="J62" s="199"/>
      <c r="K62" s="204" t="s">
        <v>131</v>
      </c>
      <c r="L62" s="85"/>
      <c r="M62" s="85"/>
      <c r="N62" s="85"/>
      <c r="O62" s="158"/>
    </row>
    <row r="63" spans="1:15" ht="15" hidden="1" customHeight="1" x14ac:dyDescent="0.25">
      <c r="A63" s="240" t="s">
        <v>190</v>
      </c>
      <c r="B63" s="240" t="s">
        <v>191</v>
      </c>
      <c r="C63" s="240" t="s">
        <v>109</v>
      </c>
      <c r="D63" s="240" t="s">
        <v>110</v>
      </c>
      <c r="E63" s="240" t="s">
        <v>208</v>
      </c>
      <c r="F63" s="240" t="s">
        <v>209</v>
      </c>
      <c r="G63" s="240"/>
      <c r="H63" s="240"/>
      <c r="I63" s="241">
        <v>-136832</v>
      </c>
      <c r="J63" s="199">
        <v>136832</v>
      </c>
      <c r="K63" s="204" t="s">
        <v>137</v>
      </c>
      <c r="L63" s="85"/>
      <c r="M63" s="85"/>
      <c r="N63" s="85"/>
      <c r="O63" s="158" t="s">
        <v>986</v>
      </c>
    </row>
    <row r="64" spans="1:15" ht="15" hidden="1" customHeight="1" x14ac:dyDescent="0.25">
      <c r="A64" s="240" t="s">
        <v>210</v>
      </c>
      <c r="B64" s="240" t="s">
        <v>211</v>
      </c>
      <c r="C64" s="240" t="s">
        <v>109</v>
      </c>
      <c r="D64" s="240" t="s">
        <v>110</v>
      </c>
      <c r="E64" s="240" t="s">
        <v>111</v>
      </c>
      <c r="F64" s="240" t="s">
        <v>112</v>
      </c>
      <c r="G64" s="240">
        <v>1061</v>
      </c>
      <c r="H64" s="240"/>
      <c r="I64" s="241">
        <v>7827557</v>
      </c>
      <c r="J64" s="199">
        <v>-70624</v>
      </c>
      <c r="K64" s="204" t="s">
        <v>113</v>
      </c>
      <c r="L64" s="85"/>
      <c r="M64" s="85"/>
      <c r="N64" s="85"/>
      <c r="O64" s="158" t="s">
        <v>989</v>
      </c>
    </row>
    <row r="65" spans="1:15" ht="15" hidden="1" customHeight="1" x14ac:dyDescent="0.25">
      <c r="A65" s="240" t="s">
        <v>210</v>
      </c>
      <c r="B65" s="240" t="s">
        <v>211</v>
      </c>
      <c r="C65" s="240" t="s">
        <v>109</v>
      </c>
      <c r="D65" s="240" t="s">
        <v>110</v>
      </c>
      <c r="E65" s="240" t="s">
        <v>139</v>
      </c>
      <c r="F65" s="240" t="s">
        <v>140</v>
      </c>
      <c r="G65" s="240" t="s">
        <v>982</v>
      </c>
      <c r="H65" s="240"/>
      <c r="I65" s="241">
        <v>674295</v>
      </c>
      <c r="J65" s="199">
        <v>-101630</v>
      </c>
      <c r="K65" s="204" t="s">
        <v>113</v>
      </c>
      <c r="L65" s="85"/>
      <c r="M65" s="85"/>
      <c r="N65" s="85"/>
      <c r="O65" s="158" t="s">
        <v>994</v>
      </c>
    </row>
    <row r="66" spans="1:15" ht="15" hidden="1" customHeight="1" x14ac:dyDescent="0.25">
      <c r="A66" s="240" t="s">
        <v>210</v>
      </c>
      <c r="B66" s="240" t="s">
        <v>211</v>
      </c>
      <c r="C66" s="240" t="s">
        <v>109</v>
      </c>
      <c r="D66" s="240" t="s">
        <v>110</v>
      </c>
      <c r="E66" s="240" t="s">
        <v>192</v>
      </c>
      <c r="F66" s="240" t="s">
        <v>193</v>
      </c>
      <c r="G66" s="240">
        <v>143</v>
      </c>
      <c r="H66" s="240"/>
      <c r="I66" s="241">
        <v>48768</v>
      </c>
      <c r="J66" s="199">
        <v>-5600</v>
      </c>
      <c r="K66" s="204" t="s">
        <v>113</v>
      </c>
      <c r="L66" s="87"/>
      <c r="M66" s="87"/>
      <c r="N66" s="87"/>
      <c r="O66" s="158" t="s">
        <v>990</v>
      </c>
    </row>
    <row r="67" spans="1:15" ht="15" hidden="1" customHeight="1" x14ac:dyDescent="0.25">
      <c r="A67" s="240" t="s">
        <v>210</v>
      </c>
      <c r="B67" s="240" t="s">
        <v>211</v>
      </c>
      <c r="C67" s="240" t="s">
        <v>109</v>
      </c>
      <c r="D67" s="240" t="s">
        <v>110</v>
      </c>
      <c r="E67" s="240" t="s">
        <v>114</v>
      </c>
      <c r="F67" s="240" t="s">
        <v>115</v>
      </c>
      <c r="G67" s="240"/>
      <c r="H67" s="240"/>
      <c r="I67" s="241">
        <v>35117</v>
      </c>
      <c r="J67" s="199"/>
      <c r="K67" s="204" t="s">
        <v>113</v>
      </c>
      <c r="L67" s="85"/>
      <c r="M67" s="85"/>
      <c r="N67" s="85"/>
      <c r="O67" s="158"/>
    </row>
    <row r="68" spans="1:15" ht="15" hidden="1" customHeight="1" x14ac:dyDescent="0.25">
      <c r="A68" s="240" t="s">
        <v>210</v>
      </c>
      <c r="B68" s="240" t="s">
        <v>211</v>
      </c>
      <c r="C68" s="240" t="s">
        <v>109</v>
      </c>
      <c r="D68" s="240" t="s">
        <v>110</v>
      </c>
      <c r="E68" s="240" t="s">
        <v>120</v>
      </c>
      <c r="F68" s="240" t="s">
        <v>121</v>
      </c>
      <c r="G68" s="240" t="s">
        <v>979</v>
      </c>
      <c r="H68" s="240"/>
      <c r="I68" s="241">
        <v>2228762</v>
      </c>
      <c r="J68" s="199">
        <v>-17865</v>
      </c>
      <c r="K68" s="204" t="s">
        <v>116</v>
      </c>
      <c r="L68" s="85"/>
      <c r="M68" s="85"/>
      <c r="N68" s="85"/>
      <c r="O68" s="158" t="s">
        <v>980</v>
      </c>
    </row>
    <row r="69" spans="1:15" ht="15" hidden="1" customHeight="1" x14ac:dyDescent="0.25">
      <c r="A69" s="240" t="s">
        <v>210</v>
      </c>
      <c r="B69" s="240" t="s">
        <v>211</v>
      </c>
      <c r="C69" s="240" t="s">
        <v>109</v>
      </c>
      <c r="D69" s="240" t="s">
        <v>110</v>
      </c>
      <c r="E69" s="240" t="s">
        <v>123</v>
      </c>
      <c r="F69" s="240" t="s">
        <v>124</v>
      </c>
      <c r="G69" s="240"/>
      <c r="H69" s="240"/>
      <c r="I69" s="241">
        <v>11334</v>
      </c>
      <c r="J69" s="199"/>
      <c r="K69" s="204" t="s">
        <v>113</v>
      </c>
      <c r="L69" s="85"/>
      <c r="M69" s="85"/>
      <c r="N69" s="85"/>
      <c r="O69" s="158"/>
    </row>
    <row r="70" spans="1:15" ht="15" hidden="1" customHeight="1" x14ac:dyDescent="0.25">
      <c r="A70" s="240">
        <v>6401</v>
      </c>
      <c r="B70" s="240" t="s">
        <v>211</v>
      </c>
      <c r="C70" s="240" t="s">
        <v>109</v>
      </c>
      <c r="D70" s="240" t="s">
        <v>110</v>
      </c>
      <c r="E70" s="240" t="s">
        <v>126</v>
      </c>
      <c r="F70" s="240" t="s">
        <v>127</v>
      </c>
      <c r="G70" s="240" t="s">
        <v>972</v>
      </c>
      <c r="H70" s="240"/>
      <c r="I70" s="241">
        <v>1250613</v>
      </c>
      <c r="J70" s="199">
        <v>-28546</v>
      </c>
      <c r="K70" s="204" t="s">
        <v>119</v>
      </c>
      <c r="L70" s="85"/>
      <c r="M70" s="85"/>
      <c r="N70" s="85"/>
      <c r="O70" s="158" t="s">
        <v>973</v>
      </c>
    </row>
    <row r="71" spans="1:15" ht="15" hidden="1" customHeight="1" x14ac:dyDescent="0.25">
      <c r="A71" s="240" t="s">
        <v>210</v>
      </c>
      <c r="B71" s="240" t="s">
        <v>211</v>
      </c>
      <c r="C71" s="240" t="s">
        <v>109</v>
      </c>
      <c r="D71" s="240" t="s">
        <v>110</v>
      </c>
      <c r="E71" s="240" t="s">
        <v>180</v>
      </c>
      <c r="F71" s="240" t="s">
        <v>181</v>
      </c>
      <c r="G71" s="240"/>
      <c r="H71" s="240"/>
      <c r="I71" s="241">
        <v>2193</v>
      </c>
      <c r="J71" s="199"/>
      <c r="K71" s="204" t="s">
        <v>122</v>
      </c>
      <c r="L71" s="85"/>
      <c r="M71" s="85"/>
      <c r="N71" s="85"/>
      <c r="O71" s="158"/>
    </row>
    <row r="72" spans="1:15" ht="15" hidden="1" customHeight="1" x14ac:dyDescent="0.25">
      <c r="A72" s="240" t="s">
        <v>210</v>
      </c>
      <c r="B72" s="240" t="s">
        <v>211</v>
      </c>
      <c r="C72" s="240" t="s">
        <v>109</v>
      </c>
      <c r="D72" s="240" t="s">
        <v>110</v>
      </c>
      <c r="E72" s="240" t="s">
        <v>212</v>
      </c>
      <c r="F72" s="240" t="s">
        <v>213</v>
      </c>
      <c r="G72" s="240"/>
      <c r="H72" s="240"/>
      <c r="I72" s="241">
        <v>0</v>
      </c>
      <c r="J72" s="199"/>
      <c r="K72" s="204" t="s">
        <v>122</v>
      </c>
      <c r="L72" s="85"/>
      <c r="M72" s="85"/>
      <c r="N72" s="85"/>
      <c r="O72" s="158"/>
    </row>
    <row r="73" spans="1:15" ht="15" hidden="1" customHeight="1" x14ac:dyDescent="0.25">
      <c r="A73" s="240" t="s">
        <v>210</v>
      </c>
      <c r="B73" s="240" t="s">
        <v>211</v>
      </c>
      <c r="C73" s="240" t="s">
        <v>109</v>
      </c>
      <c r="D73" s="240" t="s">
        <v>110</v>
      </c>
      <c r="E73" s="240" t="s">
        <v>194</v>
      </c>
      <c r="F73" s="240" t="s">
        <v>195</v>
      </c>
      <c r="G73" s="240"/>
      <c r="H73" s="240"/>
      <c r="I73" s="241">
        <v>20160</v>
      </c>
      <c r="J73" s="199"/>
      <c r="K73" s="204" t="s">
        <v>122</v>
      </c>
      <c r="L73" s="85"/>
      <c r="M73" s="85"/>
      <c r="N73" s="85"/>
      <c r="O73" s="158"/>
    </row>
    <row r="74" spans="1:15" ht="15" hidden="1" customHeight="1" x14ac:dyDescent="0.25">
      <c r="A74" s="240" t="s">
        <v>210</v>
      </c>
      <c r="B74" s="240" t="s">
        <v>211</v>
      </c>
      <c r="C74" s="240" t="s">
        <v>109</v>
      </c>
      <c r="D74" s="240" t="s">
        <v>110</v>
      </c>
      <c r="E74" s="240" t="s">
        <v>214</v>
      </c>
      <c r="F74" s="240" t="s">
        <v>215</v>
      </c>
      <c r="G74" s="240"/>
      <c r="H74" s="240"/>
      <c r="I74" s="241">
        <v>0</v>
      </c>
      <c r="J74" s="199"/>
      <c r="K74" s="204" t="s">
        <v>122</v>
      </c>
      <c r="L74" s="85"/>
      <c r="M74" s="85"/>
      <c r="N74" s="85"/>
      <c r="O74" s="158"/>
    </row>
    <row r="75" spans="1:15" ht="15" hidden="1" customHeight="1" x14ac:dyDescent="0.25">
      <c r="A75" s="240" t="s">
        <v>210</v>
      </c>
      <c r="B75" s="240" t="s">
        <v>211</v>
      </c>
      <c r="C75" s="240" t="s">
        <v>109</v>
      </c>
      <c r="D75" s="240" t="s">
        <v>110</v>
      </c>
      <c r="E75" s="240" t="s">
        <v>216</v>
      </c>
      <c r="F75" s="240" t="s">
        <v>217</v>
      </c>
      <c r="G75" s="240"/>
      <c r="H75" s="240"/>
      <c r="I75" s="241">
        <v>8150</v>
      </c>
      <c r="J75" s="199"/>
      <c r="K75" s="204" t="s">
        <v>122</v>
      </c>
      <c r="L75" s="85"/>
      <c r="M75" s="85"/>
      <c r="N75" s="85"/>
      <c r="O75" s="158"/>
    </row>
    <row r="76" spans="1:15" ht="15" hidden="1" customHeight="1" x14ac:dyDescent="0.25">
      <c r="A76" s="240" t="s">
        <v>210</v>
      </c>
      <c r="B76" s="240" t="s">
        <v>211</v>
      </c>
      <c r="C76" s="240" t="s">
        <v>109</v>
      </c>
      <c r="D76" s="240" t="s">
        <v>110</v>
      </c>
      <c r="E76" s="240" t="s">
        <v>156</v>
      </c>
      <c r="F76" s="240" t="s">
        <v>157</v>
      </c>
      <c r="G76" s="240"/>
      <c r="H76" s="240"/>
      <c r="I76" s="241">
        <v>15404</v>
      </c>
      <c r="J76" s="199"/>
      <c r="K76" s="204" t="s">
        <v>122</v>
      </c>
      <c r="L76" s="85"/>
      <c r="M76" s="85"/>
      <c r="N76" s="85"/>
      <c r="O76" s="158"/>
    </row>
    <row r="77" spans="1:15" ht="15" hidden="1" customHeight="1" x14ac:dyDescent="0.25">
      <c r="A77" s="240" t="s">
        <v>210</v>
      </c>
      <c r="B77" s="240" t="s">
        <v>211</v>
      </c>
      <c r="C77" s="240" t="s">
        <v>109</v>
      </c>
      <c r="D77" s="240" t="s">
        <v>110</v>
      </c>
      <c r="E77" s="240" t="s">
        <v>218</v>
      </c>
      <c r="F77" s="240" t="s">
        <v>219</v>
      </c>
      <c r="G77" s="240"/>
      <c r="H77" s="240"/>
      <c r="I77" s="241">
        <v>291385</v>
      </c>
      <c r="J77" s="199"/>
      <c r="K77" s="204" t="s">
        <v>122</v>
      </c>
      <c r="L77" s="85"/>
      <c r="M77" s="85"/>
      <c r="N77" s="85"/>
      <c r="O77" s="158"/>
    </row>
    <row r="78" spans="1:15" ht="15" hidden="1" customHeight="1" x14ac:dyDescent="0.25">
      <c r="A78" s="240" t="s">
        <v>210</v>
      </c>
      <c r="B78" s="240" t="s">
        <v>211</v>
      </c>
      <c r="C78" s="240" t="s">
        <v>109</v>
      </c>
      <c r="D78" s="240" t="s">
        <v>110</v>
      </c>
      <c r="E78" s="240" t="s">
        <v>147</v>
      </c>
      <c r="F78" s="240" t="s">
        <v>148</v>
      </c>
      <c r="G78" s="240"/>
      <c r="H78" s="240"/>
      <c r="I78" s="241">
        <v>14382</v>
      </c>
      <c r="J78" s="199"/>
      <c r="K78" s="204" t="s">
        <v>122</v>
      </c>
      <c r="L78" s="85"/>
      <c r="M78" s="85"/>
      <c r="N78" s="85"/>
      <c r="O78" s="158"/>
    </row>
    <row r="79" spans="1:15" ht="15" hidden="1" customHeight="1" x14ac:dyDescent="0.25">
      <c r="A79" s="240" t="s">
        <v>210</v>
      </c>
      <c r="B79" s="240" t="s">
        <v>211</v>
      </c>
      <c r="C79" s="240" t="s">
        <v>109</v>
      </c>
      <c r="D79" s="240" t="s">
        <v>110</v>
      </c>
      <c r="E79" s="240" t="s">
        <v>182</v>
      </c>
      <c r="F79" s="240" t="s">
        <v>183</v>
      </c>
      <c r="G79" s="240"/>
      <c r="H79" s="240"/>
      <c r="I79" s="241">
        <v>15845</v>
      </c>
      <c r="J79" s="199"/>
      <c r="K79" s="204" t="s">
        <v>122</v>
      </c>
      <c r="L79" s="85"/>
      <c r="M79" s="85"/>
      <c r="N79" s="85"/>
      <c r="O79" s="158"/>
    </row>
    <row r="80" spans="1:15" ht="15" hidden="1" customHeight="1" x14ac:dyDescent="0.25">
      <c r="A80" s="240" t="s">
        <v>210</v>
      </c>
      <c r="B80" s="240" t="s">
        <v>211</v>
      </c>
      <c r="C80" s="240" t="s">
        <v>109</v>
      </c>
      <c r="D80" s="240" t="s">
        <v>110</v>
      </c>
      <c r="E80" s="240" t="s">
        <v>196</v>
      </c>
      <c r="F80" s="240" t="s">
        <v>197</v>
      </c>
      <c r="G80" s="240"/>
      <c r="H80" s="240"/>
      <c r="I80" s="241">
        <v>0</v>
      </c>
      <c r="J80" s="199"/>
      <c r="K80" s="204" t="s">
        <v>122</v>
      </c>
      <c r="L80" s="85"/>
      <c r="M80" s="85"/>
      <c r="N80" s="85"/>
      <c r="O80" s="158"/>
    </row>
    <row r="81" spans="1:15" ht="15" hidden="1" customHeight="1" x14ac:dyDescent="0.25">
      <c r="A81" s="240" t="s">
        <v>210</v>
      </c>
      <c r="B81" s="240" t="s">
        <v>211</v>
      </c>
      <c r="C81" s="240" t="s">
        <v>109</v>
      </c>
      <c r="D81" s="240" t="s">
        <v>110</v>
      </c>
      <c r="E81" s="240" t="s">
        <v>220</v>
      </c>
      <c r="F81" s="240" t="s">
        <v>221</v>
      </c>
      <c r="G81" s="240"/>
      <c r="H81" s="240"/>
      <c r="I81" s="241">
        <v>650</v>
      </c>
      <c r="J81" s="199"/>
      <c r="K81" s="204" t="s">
        <v>122</v>
      </c>
      <c r="L81" s="85"/>
      <c r="M81" s="85"/>
      <c r="N81" s="85"/>
      <c r="O81" s="158"/>
    </row>
    <row r="82" spans="1:15" ht="15" hidden="1" customHeight="1" x14ac:dyDescent="0.25">
      <c r="A82" s="240" t="s">
        <v>210</v>
      </c>
      <c r="B82" s="240" t="s">
        <v>211</v>
      </c>
      <c r="C82" s="240" t="s">
        <v>109</v>
      </c>
      <c r="D82" s="240" t="s">
        <v>110</v>
      </c>
      <c r="E82" s="240" t="s">
        <v>184</v>
      </c>
      <c r="F82" s="240" t="s">
        <v>185</v>
      </c>
      <c r="G82" s="240"/>
      <c r="H82" s="240"/>
      <c r="I82" s="241">
        <v>0</v>
      </c>
      <c r="J82" s="199"/>
      <c r="K82" s="204" t="s">
        <v>122</v>
      </c>
      <c r="L82" s="85"/>
      <c r="M82" s="85"/>
      <c r="N82" s="85"/>
      <c r="O82" s="158"/>
    </row>
    <row r="83" spans="1:15" ht="15" hidden="1" customHeight="1" x14ac:dyDescent="0.25">
      <c r="A83" s="240" t="s">
        <v>210</v>
      </c>
      <c r="B83" s="240" t="s">
        <v>211</v>
      </c>
      <c r="C83" s="240" t="s">
        <v>109</v>
      </c>
      <c r="D83" s="240" t="s">
        <v>110</v>
      </c>
      <c r="E83" s="240" t="s">
        <v>129</v>
      </c>
      <c r="F83" s="240" t="s">
        <v>130</v>
      </c>
      <c r="G83" s="240"/>
      <c r="H83" s="240"/>
      <c r="I83" s="241">
        <v>21817</v>
      </c>
      <c r="J83" s="199"/>
      <c r="K83" s="204" t="s">
        <v>122</v>
      </c>
      <c r="L83" s="85"/>
      <c r="M83" s="85"/>
      <c r="N83" s="85"/>
      <c r="O83" s="158"/>
    </row>
    <row r="84" spans="1:15" ht="15" hidden="1" customHeight="1" x14ac:dyDescent="0.25">
      <c r="A84" s="240" t="s">
        <v>210</v>
      </c>
      <c r="B84" s="240" t="s">
        <v>211</v>
      </c>
      <c r="C84" s="240" t="s">
        <v>109</v>
      </c>
      <c r="D84" s="240" t="s">
        <v>110</v>
      </c>
      <c r="E84" s="240" t="s">
        <v>166</v>
      </c>
      <c r="F84" s="240" t="s">
        <v>167</v>
      </c>
      <c r="G84" s="240"/>
      <c r="H84" s="240"/>
      <c r="I84" s="241">
        <v>50557</v>
      </c>
      <c r="J84" s="199"/>
      <c r="K84" s="204" t="s">
        <v>122</v>
      </c>
      <c r="L84" s="85"/>
      <c r="M84" s="85"/>
      <c r="N84" s="85"/>
      <c r="O84" s="158"/>
    </row>
    <row r="85" spans="1:15" ht="15" hidden="1" customHeight="1" x14ac:dyDescent="0.25">
      <c r="A85" s="240" t="s">
        <v>210</v>
      </c>
      <c r="B85" s="240" t="s">
        <v>211</v>
      </c>
      <c r="C85" s="240" t="s">
        <v>109</v>
      </c>
      <c r="D85" s="240" t="s">
        <v>110</v>
      </c>
      <c r="E85" s="240" t="s">
        <v>222</v>
      </c>
      <c r="F85" s="240" t="s">
        <v>223</v>
      </c>
      <c r="G85" s="240"/>
      <c r="H85" s="240"/>
      <c r="I85" s="241">
        <v>8686</v>
      </c>
      <c r="J85" s="199"/>
      <c r="K85" s="204" t="s">
        <v>122</v>
      </c>
      <c r="L85" s="85"/>
      <c r="M85" s="85"/>
      <c r="N85" s="85"/>
      <c r="O85" s="158"/>
    </row>
    <row r="86" spans="1:15" ht="15" hidden="1" customHeight="1" x14ac:dyDescent="0.25">
      <c r="A86" s="240" t="s">
        <v>210</v>
      </c>
      <c r="B86" s="240" t="s">
        <v>211</v>
      </c>
      <c r="C86" s="240" t="s">
        <v>109</v>
      </c>
      <c r="D86" s="240" t="s">
        <v>110</v>
      </c>
      <c r="E86" s="240" t="s">
        <v>224</v>
      </c>
      <c r="F86" s="240" t="s">
        <v>225</v>
      </c>
      <c r="G86" s="240"/>
      <c r="H86" s="240"/>
      <c r="I86" s="241">
        <v>2925</v>
      </c>
      <c r="J86" s="199"/>
      <c r="K86" s="204" t="s">
        <v>122</v>
      </c>
      <c r="L86" s="85"/>
      <c r="M86" s="85"/>
      <c r="N86" s="85"/>
      <c r="O86" s="158"/>
    </row>
    <row r="87" spans="1:15" ht="15" hidden="1" customHeight="1" x14ac:dyDescent="0.25">
      <c r="A87" s="240" t="s">
        <v>210</v>
      </c>
      <c r="B87" s="240" t="s">
        <v>211</v>
      </c>
      <c r="C87" s="240" t="s">
        <v>109</v>
      </c>
      <c r="D87" s="240" t="s">
        <v>110</v>
      </c>
      <c r="E87" s="240" t="s">
        <v>159</v>
      </c>
      <c r="F87" s="240" t="s">
        <v>160</v>
      </c>
      <c r="G87" s="240"/>
      <c r="H87" s="240"/>
      <c r="I87" s="241">
        <v>72370</v>
      </c>
      <c r="J87" s="199"/>
      <c r="K87" s="204" t="s">
        <v>125</v>
      </c>
      <c r="L87" s="85"/>
      <c r="M87" s="85"/>
      <c r="N87" s="85"/>
      <c r="O87" s="158"/>
    </row>
    <row r="88" spans="1:15" ht="15" hidden="1" customHeight="1" x14ac:dyDescent="0.25">
      <c r="A88" s="240" t="s">
        <v>210</v>
      </c>
      <c r="B88" s="240" t="s">
        <v>211</v>
      </c>
      <c r="C88" s="240" t="s">
        <v>109</v>
      </c>
      <c r="D88" s="240" t="s">
        <v>110</v>
      </c>
      <c r="E88" s="240" t="s">
        <v>226</v>
      </c>
      <c r="F88" s="240" t="s">
        <v>227</v>
      </c>
      <c r="G88" s="240"/>
      <c r="H88" s="240"/>
      <c r="I88" s="241">
        <v>15772</v>
      </c>
      <c r="J88" s="199"/>
      <c r="K88" s="204" t="s">
        <v>149</v>
      </c>
      <c r="L88" s="85"/>
      <c r="M88" s="85"/>
      <c r="N88" s="85"/>
      <c r="O88" s="158"/>
    </row>
    <row r="89" spans="1:15" ht="15" hidden="1" customHeight="1" x14ac:dyDescent="0.25">
      <c r="A89" s="240" t="s">
        <v>210</v>
      </c>
      <c r="B89" s="240" t="s">
        <v>211</v>
      </c>
      <c r="C89" s="240" t="s">
        <v>109</v>
      </c>
      <c r="D89" s="240" t="s">
        <v>110</v>
      </c>
      <c r="E89" s="240" t="s">
        <v>202</v>
      </c>
      <c r="F89" s="240" t="s">
        <v>203</v>
      </c>
      <c r="G89" s="240"/>
      <c r="H89" s="240"/>
      <c r="I89" s="241">
        <v>35</v>
      </c>
      <c r="J89" s="199"/>
      <c r="K89" s="204" t="s">
        <v>122</v>
      </c>
      <c r="L89" s="85"/>
      <c r="M89" s="85"/>
      <c r="N89" s="85"/>
      <c r="O89" s="158"/>
    </row>
    <row r="90" spans="1:15" ht="15" hidden="1" customHeight="1" x14ac:dyDescent="0.25">
      <c r="A90" s="240" t="s">
        <v>210</v>
      </c>
      <c r="B90" s="240" t="s">
        <v>211</v>
      </c>
      <c r="C90" s="240" t="s">
        <v>109</v>
      </c>
      <c r="D90" s="240" t="s">
        <v>110</v>
      </c>
      <c r="E90" s="240" t="s">
        <v>204</v>
      </c>
      <c r="F90" s="240" t="s">
        <v>205</v>
      </c>
      <c r="G90" s="240">
        <v>143</v>
      </c>
      <c r="H90" s="240"/>
      <c r="I90" s="241">
        <v>100840</v>
      </c>
      <c r="J90" s="199">
        <v>-100840</v>
      </c>
      <c r="K90" s="204" t="s">
        <v>158</v>
      </c>
      <c r="L90" s="85"/>
      <c r="M90" s="85"/>
      <c r="N90" s="85"/>
      <c r="O90" s="158" t="s">
        <v>985</v>
      </c>
    </row>
    <row r="91" spans="1:15" ht="15" hidden="1" customHeight="1" x14ac:dyDescent="0.25">
      <c r="A91" s="240" t="s">
        <v>210</v>
      </c>
      <c r="B91" s="240" t="s">
        <v>211</v>
      </c>
      <c r="C91" s="240" t="s">
        <v>109</v>
      </c>
      <c r="D91" s="240" t="s">
        <v>110</v>
      </c>
      <c r="E91" s="240" t="s">
        <v>228</v>
      </c>
      <c r="F91" s="240" t="s">
        <v>229</v>
      </c>
      <c r="G91" s="240"/>
      <c r="H91" s="240"/>
      <c r="I91" s="241">
        <v>-797661</v>
      </c>
      <c r="J91" s="199"/>
      <c r="K91" s="204" t="s">
        <v>141</v>
      </c>
      <c r="L91" s="85"/>
      <c r="M91" s="85"/>
      <c r="N91" s="85"/>
      <c r="O91" s="158"/>
    </row>
    <row r="92" spans="1:15" ht="15" hidden="1" customHeight="1" x14ac:dyDescent="0.25">
      <c r="A92" s="240" t="s">
        <v>210</v>
      </c>
      <c r="B92" s="240" t="s">
        <v>211</v>
      </c>
      <c r="C92" s="240" t="s">
        <v>109</v>
      </c>
      <c r="D92" s="240" t="s">
        <v>110</v>
      </c>
      <c r="E92" s="240" t="s">
        <v>132</v>
      </c>
      <c r="F92" s="240" t="s">
        <v>133</v>
      </c>
      <c r="G92" s="240"/>
      <c r="H92" s="240"/>
      <c r="I92" s="241">
        <v>-311575</v>
      </c>
      <c r="J92" s="199"/>
      <c r="K92" s="204" t="s">
        <v>134</v>
      </c>
      <c r="L92" s="85"/>
      <c r="M92" s="85"/>
      <c r="N92" s="85"/>
      <c r="O92" s="158"/>
    </row>
    <row r="93" spans="1:15" ht="15" hidden="1" customHeight="1" x14ac:dyDescent="0.25">
      <c r="A93" s="240" t="s">
        <v>210</v>
      </c>
      <c r="B93" s="240" t="s">
        <v>211</v>
      </c>
      <c r="C93" s="240" t="s">
        <v>109</v>
      </c>
      <c r="D93" s="240" t="s">
        <v>110</v>
      </c>
      <c r="E93" s="240" t="s">
        <v>206</v>
      </c>
      <c r="F93" s="240" t="s">
        <v>207</v>
      </c>
      <c r="G93" s="240" t="s">
        <v>997</v>
      </c>
      <c r="H93" s="240"/>
      <c r="I93" s="241">
        <v>-241766</v>
      </c>
      <c r="J93" s="199">
        <v>206431</v>
      </c>
      <c r="K93" s="204" t="s">
        <v>137</v>
      </c>
      <c r="L93" s="85"/>
      <c r="M93" s="85"/>
      <c r="N93" s="85"/>
      <c r="O93" s="158" t="s">
        <v>998</v>
      </c>
    </row>
    <row r="94" spans="1:15" ht="15" hidden="1" customHeight="1" x14ac:dyDescent="0.25">
      <c r="A94" s="240" t="s">
        <v>210</v>
      </c>
      <c r="B94" s="240" t="s">
        <v>211</v>
      </c>
      <c r="C94" s="240" t="s">
        <v>109</v>
      </c>
      <c r="D94" s="240" t="s">
        <v>110</v>
      </c>
      <c r="E94" s="240" t="s">
        <v>151</v>
      </c>
      <c r="F94" s="240" t="s">
        <v>152</v>
      </c>
      <c r="G94" s="240"/>
      <c r="H94" s="240"/>
      <c r="I94" s="241">
        <v>-549151</v>
      </c>
      <c r="J94" s="199"/>
      <c r="K94" s="204" t="s">
        <v>128</v>
      </c>
      <c r="L94" s="85"/>
      <c r="M94" s="85"/>
      <c r="N94" s="85"/>
      <c r="O94" s="158"/>
    </row>
    <row r="95" spans="1:15" ht="15" hidden="1" customHeight="1" x14ac:dyDescent="0.25">
      <c r="A95" s="240" t="s">
        <v>210</v>
      </c>
      <c r="B95" s="240" t="s">
        <v>211</v>
      </c>
      <c r="C95" s="240" t="s">
        <v>109</v>
      </c>
      <c r="D95" s="240" t="s">
        <v>110</v>
      </c>
      <c r="E95" s="240" t="s">
        <v>230</v>
      </c>
      <c r="F95" s="240" t="s">
        <v>231</v>
      </c>
      <c r="G95" s="240"/>
      <c r="H95" s="240"/>
      <c r="I95" s="241">
        <v>-194788</v>
      </c>
      <c r="J95" s="199"/>
      <c r="K95" s="204" t="s">
        <v>128</v>
      </c>
      <c r="L95" s="85"/>
      <c r="M95" s="85"/>
      <c r="N95" s="85"/>
      <c r="O95" s="158"/>
    </row>
    <row r="96" spans="1:15" ht="15" hidden="1" customHeight="1" x14ac:dyDescent="0.25">
      <c r="A96" s="240" t="s">
        <v>210</v>
      </c>
      <c r="B96" s="240" t="s">
        <v>211</v>
      </c>
      <c r="C96" s="240" t="s">
        <v>109</v>
      </c>
      <c r="D96" s="240" t="s">
        <v>110</v>
      </c>
      <c r="E96" s="240" t="s">
        <v>162</v>
      </c>
      <c r="F96" s="240" t="s">
        <v>163</v>
      </c>
      <c r="G96" s="240"/>
      <c r="H96" s="240"/>
      <c r="I96" s="241">
        <v>-72370</v>
      </c>
      <c r="J96" s="199"/>
      <c r="K96" s="204" t="s">
        <v>131</v>
      </c>
      <c r="L96" s="85"/>
      <c r="M96" s="85"/>
      <c r="N96" s="85"/>
      <c r="O96" s="158"/>
    </row>
    <row r="97" spans="1:15" ht="15" hidden="1" customHeight="1" x14ac:dyDescent="0.25">
      <c r="A97" s="240" t="s">
        <v>210</v>
      </c>
      <c r="B97" s="240" t="s">
        <v>211</v>
      </c>
      <c r="C97" s="240" t="s">
        <v>109</v>
      </c>
      <c r="D97" s="240" t="s">
        <v>110</v>
      </c>
      <c r="E97" s="240" t="s">
        <v>188</v>
      </c>
      <c r="F97" s="240" t="s">
        <v>189</v>
      </c>
      <c r="G97" s="240"/>
      <c r="H97" s="240"/>
      <c r="I97" s="241">
        <v>-44417</v>
      </c>
      <c r="J97" s="199"/>
      <c r="K97" s="204" t="s">
        <v>137</v>
      </c>
      <c r="L97" s="85"/>
      <c r="M97" s="85"/>
      <c r="N97" s="85"/>
      <c r="O97" s="158"/>
    </row>
    <row r="98" spans="1:15" ht="15" hidden="1" customHeight="1" x14ac:dyDescent="0.25">
      <c r="A98" s="240" t="s">
        <v>210</v>
      </c>
      <c r="B98" s="240" t="s">
        <v>211</v>
      </c>
      <c r="C98" s="240" t="s">
        <v>109</v>
      </c>
      <c r="D98" s="240" t="s">
        <v>110</v>
      </c>
      <c r="E98" s="240" t="s">
        <v>232</v>
      </c>
      <c r="F98" s="240" t="s">
        <v>233</v>
      </c>
      <c r="G98" s="240"/>
      <c r="H98" s="240"/>
      <c r="I98" s="241">
        <v>-1027</v>
      </c>
      <c r="J98" s="199"/>
      <c r="K98" s="204" t="s">
        <v>149</v>
      </c>
      <c r="L98" s="85"/>
      <c r="M98" s="85"/>
      <c r="N98" s="85"/>
      <c r="O98" s="158"/>
    </row>
    <row r="99" spans="1:15" ht="15" hidden="1" customHeight="1" x14ac:dyDescent="0.25">
      <c r="A99" s="240" t="s">
        <v>210</v>
      </c>
      <c r="B99" s="240" t="s">
        <v>211</v>
      </c>
      <c r="C99" s="240" t="s">
        <v>109</v>
      </c>
      <c r="D99" s="240" t="s">
        <v>110</v>
      </c>
      <c r="E99" s="240" t="s">
        <v>208</v>
      </c>
      <c r="F99" s="240" t="s">
        <v>209</v>
      </c>
      <c r="G99" s="240" t="s">
        <v>982</v>
      </c>
      <c r="H99" s="240"/>
      <c r="I99" s="241">
        <v>-99635</v>
      </c>
      <c r="J99" s="199">
        <v>79635</v>
      </c>
      <c r="K99" s="204" t="s">
        <v>137</v>
      </c>
      <c r="L99" s="85"/>
      <c r="M99" s="85"/>
      <c r="N99" s="85"/>
      <c r="O99" s="158" t="s">
        <v>987</v>
      </c>
    </row>
    <row r="100" spans="1:15" ht="15" hidden="1" customHeight="1" x14ac:dyDescent="0.25">
      <c r="A100" s="240" t="s">
        <v>234</v>
      </c>
      <c r="B100" s="240" t="s">
        <v>235</v>
      </c>
      <c r="C100" s="240" t="s">
        <v>109</v>
      </c>
      <c r="D100" s="240" t="s">
        <v>110</v>
      </c>
      <c r="E100" s="240" t="s">
        <v>111</v>
      </c>
      <c r="F100" s="240" t="s">
        <v>112</v>
      </c>
      <c r="G100" s="240"/>
      <c r="H100" s="240"/>
      <c r="I100" s="241">
        <v>6253147</v>
      </c>
      <c r="J100" s="199"/>
      <c r="K100" s="204" t="s">
        <v>113</v>
      </c>
      <c r="L100" s="85"/>
      <c r="M100" s="85"/>
      <c r="N100" s="85"/>
      <c r="O100" s="158"/>
    </row>
    <row r="101" spans="1:15" ht="15" hidden="1" customHeight="1" x14ac:dyDescent="0.25">
      <c r="A101" s="240" t="s">
        <v>234</v>
      </c>
      <c r="B101" s="240" t="s">
        <v>235</v>
      </c>
      <c r="C101" s="240" t="s">
        <v>109</v>
      </c>
      <c r="D101" s="240" t="s">
        <v>110</v>
      </c>
      <c r="E101" s="240" t="s">
        <v>139</v>
      </c>
      <c r="F101" s="240" t="s">
        <v>140</v>
      </c>
      <c r="G101" s="240">
        <v>408</v>
      </c>
      <c r="H101" s="240"/>
      <c r="I101" s="241">
        <v>704520</v>
      </c>
      <c r="J101" s="199">
        <v>-13233</v>
      </c>
      <c r="K101" s="204" t="s">
        <v>113</v>
      </c>
      <c r="L101" s="85"/>
      <c r="M101" s="85"/>
      <c r="N101" s="85"/>
      <c r="O101" s="158" t="s">
        <v>978</v>
      </c>
    </row>
    <row r="102" spans="1:15" ht="15" hidden="1" customHeight="1" x14ac:dyDescent="0.25">
      <c r="A102" s="240" t="s">
        <v>234</v>
      </c>
      <c r="B102" s="240" t="s">
        <v>235</v>
      </c>
      <c r="C102" s="240" t="s">
        <v>109</v>
      </c>
      <c r="D102" s="240" t="s">
        <v>110</v>
      </c>
      <c r="E102" s="240" t="s">
        <v>192</v>
      </c>
      <c r="F102" s="240" t="s">
        <v>193</v>
      </c>
      <c r="G102" s="240"/>
      <c r="H102" s="240"/>
      <c r="I102" s="241">
        <v>23254</v>
      </c>
      <c r="J102" s="199"/>
      <c r="K102" s="204" t="s">
        <v>113</v>
      </c>
      <c r="L102" s="85"/>
      <c r="M102" s="85"/>
      <c r="N102" s="85"/>
      <c r="O102" s="158"/>
    </row>
    <row r="103" spans="1:15" ht="15" hidden="1" customHeight="1" x14ac:dyDescent="0.25">
      <c r="A103" s="240" t="s">
        <v>234</v>
      </c>
      <c r="B103" s="240" t="s">
        <v>235</v>
      </c>
      <c r="C103" s="240" t="s">
        <v>109</v>
      </c>
      <c r="D103" s="240" t="s">
        <v>110</v>
      </c>
      <c r="E103" s="240" t="s">
        <v>114</v>
      </c>
      <c r="F103" s="240" t="s">
        <v>115</v>
      </c>
      <c r="G103" s="240"/>
      <c r="H103" s="240"/>
      <c r="I103" s="241">
        <v>31664</v>
      </c>
      <c r="J103" s="199"/>
      <c r="K103" s="204" t="s">
        <v>113</v>
      </c>
      <c r="L103" s="85"/>
      <c r="M103" s="85"/>
      <c r="N103" s="85"/>
      <c r="O103" s="158"/>
    </row>
    <row r="104" spans="1:15" ht="15" hidden="1" customHeight="1" x14ac:dyDescent="0.25">
      <c r="A104" s="240" t="s">
        <v>234</v>
      </c>
      <c r="B104" s="240" t="s">
        <v>235</v>
      </c>
      <c r="C104" s="240" t="s">
        <v>109</v>
      </c>
      <c r="D104" s="240" t="s">
        <v>110</v>
      </c>
      <c r="E104" s="240" t="s">
        <v>117</v>
      </c>
      <c r="F104" s="240" t="s">
        <v>118</v>
      </c>
      <c r="G104" s="240"/>
      <c r="H104" s="240"/>
      <c r="I104" s="241">
        <v>4581</v>
      </c>
      <c r="J104" s="199"/>
      <c r="K104" s="204" t="s">
        <v>113</v>
      </c>
      <c r="L104" s="85"/>
      <c r="M104" s="85"/>
      <c r="N104" s="85"/>
      <c r="O104" s="158"/>
    </row>
    <row r="105" spans="1:15" ht="15" hidden="1" customHeight="1" x14ac:dyDescent="0.25">
      <c r="A105" s="240" t="s">
        <v>234</v>
      </c>
      <c r="B105" s="240" t="s">
        <v>235</v>
      </c>
      <c r="C105" s="240" t="s">
        <v>109</v>
      </c>
      <c r="D105" s="240" t="s">
        <v>110</v>
      </c>
      <c r="E105" s="240" t="s">
        <v>176</v>
      </c>
      <c r="F105" s="240" t="s">
        <v>177</v>
      </c>
      <c r="G105" s="240"/>
      <c r="H105" s="240"/>
      <c r="I105" s="241">
        <v>-4392</v>
      </c>
      <c r="J105" s="199"/>
      <c r="K105" s="204" t="s">
        <v>113</v>
      </c>
      <c r="L105" s="85"/>
      <c r="M105" s="85"/>
      <c r="N105" s="85"/>
      <c r="O105" s="158"/>
    </row>
    <row r="106" spans="1:15" ht="15" hidden="1" customHeight="1" x14ac:dyDescent="0.25">
      <c r="A106" s="240" t="s">
        <v>234</v>
      </c>
      <c r="B106" s="240" t="s">
        <v>235</v>
      </c>
      <c r="C106" s="240" t="s">
        <v>109</v>
      </c>
      <c r="D106" s="240" t="s">
        <v>110</v>
      </c>
      <c r="E106" s="240" t="s">
        <v>120</v>
      </c>
      <c r="F106" s="240" t="s">
        <v>121</v>
      </c>
      <c r="G106" s="240">
        <v>408</v>
      </c>
      <c r="H106" s="240"/>
      <c r="I106" s="241">
        <v>1827526</v>
      </c>
      <c r="J106" s="199">
        <v>-1495</v>
      </c>
      <c r="K106" s="204" t="s">
        <v>116</v>
      </c>
      <c r="L106" s="85"/>
      <c r="M106" s="85"/>
      <c r="N106" s="85"/>
      <c r="O106" s="158" t="s">
        <v>978</v>
      </c>
    </row>
    <row r="107" spans="1:15" ht="15" hidden="1" customHeight="1" x14ac:dyDescent="0.25">
      <c r="A107" s="240" t="s">
        <v>234</v>
      </c>
      <c r="B107" s="240" t="s">
        <v>235</v>
      </c>
      <c r="C107" s="240" t="s">
        <v>109</v>
      </c>
      <c r="D107" s="240" t="s">
        <v>110</v>
      </c>
      <c r="E107" s="240" t="s">
        <v>123</v>
      </c>
      <c r="F107" s="240" t="s">
        <v>124</v>
      </c>
      <c r="G107" s="240"/>
      <c r="H107" s="240"/>
      <c r="I107" s="241">
        <v>7020</v>
      </c>
      <c r="J107" s="199"/>
      <c r="K107" s="204" t="s">
        <v>113</v>
      </c>
      <c r="L107" s="85"/>
      <c r="M107" s="85"/>
      <c r="N107" s="85"/>
      <c r="O107" s="158"/>
    </row>
    <row r="108" spans="1:15" ht="15" hidden="1" customHeight="1" x14ac:dyDescent="0.25">
      <c r="A108" s="240" t="s">
        <v>234</v>
      </c>
      <c r="B108" s="240" t="s">
        <v>235</v>
      </c>
      <c r="C108" s="240" t="s">
        <v>109</v>
      </c>
      <c r="D108" s="240" t="s">
        <v>110</v>
      </c>
      <c r="E108" s="240" t="s">
        <v>126</v>
      </c>
      <c r="F108" s="240" t="s">
        <v>127</v>
      </c>
      <c r="G108" s="240" t="s">
        <v>974</v>
      </c>
      <c r="H108" s="240"/>
      <c r="I108" s="241">
        <v>1016928</v>
      </c>
      <c r="J108" s="199">
        <v>-2490</v>
      </c>
      <c r="K108" s="204" t="s">
        <v>119</v>
      </c>
      <c r="L108" s="85"/>
      <c r="M108" s="85"/>
      <c r="N108" s="85"/>
      <c r="O108" s="158" t="s">
        <v>975</v>
      </c>
    </row>
    <row r="109" spans="1:15" ht="15" hidden="1" customHeight="1" x14ac:dyDescent="0.25">
      <c r="A109" s="240" t="s">
        <v>234</v>
      </c>
      <c r="B109" s="240" t="s">
        <v>235</v>
      </c>
      <c r="C109" s="240" t="s">
        <v>109</v>
      </c>
      <c r="D109" s="240" t="s">
        <v>110</v>
      </c>
      <c r="E109" s="240" t="s">
        <v>180</v>
      </c>
      <c r="F109" s="240" t="s">
        <v>181</v>
      </c>
      <c r="G109" s="240"/>
      <c r="H109" s="240"/>
      <c r="I109" s="241">
        <v>150</v>
      </c>
      <c r="J109" s="199"/>
      <c r="K109" s="204" t="s">
        <v>122</v>
      </c>
      <c r="L109" s="85"/>
      <c r="M109" s="85"/>
      <c r="N109" s="85"/>
      <c r="O109" s="158"/>
    </row>
    <row r="110" spans="1:15" ht="15" hidden="1" customHeight="1" x14ac:dyDescent="0.25">
      <c r="A110" s="240" t="s">
        <v>234</v>
      </c>
      <c r="B110" s="240" t="s">
        <v>235</v>
      </c>
      <c r="C110" s="240" t="s">
        <v>109</v>
      </c>
      <c r="D110" s="240" t="s">
        <v>110</v>
      </c>
      <c r="E110" s="240" t="s">
        <v>156</v>
      </c>
      <c r="F110" s="240" t="s">
        <v>157</v>
      </c>
      <c r="G110" s="240"/>
      <c r="H110" s="240"/>
      <c r="I110" s="241">
        <v>-2391</v>
      </c>
      <c r="J110" s="199"/>
      <c r="K110" s="204" t="s">
        <v>122</v>
      </c>
      <c r="L110" s="85"/>
      <c r="M110" s="85"/>
      <c r="N110" s="85"/>
      <c r="O110" s="158"/>
    </row>
    <row r="111" spans="1:15" ht="15" hidden="1" customHeight="1" x14ac:dyDescent="0.25">
      <c r="A111" s="240" t="s">
        <v>234</v>
      </c>
      <c r="B111" s="240" t="s">
        <v>235</v>
      </c>
      <c r="C111" s="240" t="s">
        <v>109</v>
      </c>
      <c r="D111" s="240" t="s">
        <v>110</v>
      </c>
      <c r="E111" s="240" t="s">
        <v>218</v>
      </c>
      <c r="F111" s="240" t="s">
        <v>219</v>
      </c>
      <c r="G111" s="240"/>
      <c r="H111" s="240"/>
      <c r="I111" s="241">
        <v>178835</v>
      </c>
      <c r="J111" s="199"/>
      <c r="K111" s="204" t="s">
        <v>122</v>
      </c>
      <c r="L111" s="85"/>
      <c r="M111" s="85"/>
      <c r="N111" s="85"/>
      <c r="O111" s="158"/>
    </row>
    <row r="112" spans="1:15" ht="15" hidden="1" customHeight="1" x14ac:dyDescent="0.25">
      <c r="A112" s="240" t="s">
        <v>234</v>
      </c>
      <c r="B112" s="240" t="s">
        <v>235</v>
      </c>
      <c r="C112" s="240" t="s">
        <v>109</v>
      </c>
      <c r="D112" s="240" t="s">
        <v>110</v>
      </c>
      <c r="E112" s="240" t="s">
        <v>147</v>
      </c>
      <c r="F112" s="240" t="s">
        <v>148</v>
      </c>
      <c r="G112" s="240"/>
      <c r="H112" s="240"/>
      <c r="I112" s="241">
        <v>128042</v>
      </c>
      <c r="J112" s="199"/>
      <c r="K112" s="204" t="s">
        <v>122</v>
      </c>
      <c r="L112" s="85"/>
      <c r="M112" s="85"/>
      <c r="N112" s="85"/>
      <c r="O112" s="158"/>
    </row>
    <row r="113" spans="1:15" ht="15" hidden="1" customHeight="1" x14ac:dyDescent="0.25">
      <c r="A113" s="240" t="s">
        <v>234</v>
      </c>
      <c r="B113" s="240" t="s">
        <v>235</v>
      </c>
      <c r="C113" s="240" t="s">
        <v>109</v>
      </c>
      <c r="D113" s="240" t="s">
        <v>110</v>
      </c>
      <c r="E113" s="240" t="s">
        <v>182</v>
      </c>
      <c r="F113" s="240" t="s">
        <v>183</v>
      </c>
      <c r="G113" s="240"/>
      <c r="H113" s="240"/>
      <c r="I113" s="241">
        <v>11534</v>
      </c>
      <c r="J113" s="199"/>
      <c r="K113" s="204" t="s">
        <v>122</v>
      </c>
      <c r="L113" s="85"/>
      <c r="M113" s="85"/>
      <c r="N113" s="85"/>
      <c r="O113" s="158"/>
    </row>
    <row r="114" spans="1:15" ht="15" hidden="1" customHeight="1" x14ac:dyDescent="0.25">
      <c r="A114" s="240" t="s">
        <v>234</v>
      </c>
      <c r="B114" s="240" t="s">
        <v>235</v>
      </c>
      <c r="C114" s="240" t="s">
        <v>109</v>
      </c>
      <c r="D114" s="240" t="s">
        <v>110</v>
      </c>
      <c r="E114" s="240" t="s">
        <v>236</v>
      </c>
      <c r="F114" s="240" t="s">
        <v>237</v>
      </c>
      <c r="G114" s="240"/>
      <c r="H114" s="240"/>
      <c r="I114" s="241">
        <v>819</v>
      </c>
      <c r="J114" s="199"/>
      <c r="K114" s="204" t="s">
        <v>122</v>
      </c>
      <c r="L114" s="85"/>
      <c r="M114" s="85"/>
      <c r="N114" s="85"/>
      <c r="O114" s="158"/>
    </row>
    <row r="115" spans="1:15" ht="15" hidden="1" customHeight="1" x14ac:dyDescent="0.25">
      <c r="A115" s="240" t="s">
        <v>234</v>
      </c>
      <c r="B115" s="240" t="s">
        <v>235</v>
      </c>
      <c r="C115" s="240" t="s">
        <v>109</v>
      </c>
      <c r="D115" s="240" t="s">
        <v>110</v>
      </c>
      <c r="E115" s="240" t="s">
        <v>184</v>
      </c>
      <c r="F115" s="240" t="s">
        <v>185</v>
      </c>
      <c r="G115" s="240">
        <v>408</v>
      </c>
      <c r="H115" s="240"/>
      <c r="I115" s="241">
        <v>7242</v>
      </c>
      <c r="J115" s="199">
        <v>-3942</v>
      </c>
      <c r="K115" s="204" t="s">
        <v>122</v>
      </c>
      <c r="L115" s="85"/>
      <c r="M115" s="85"/>
      <c r="N115" s="85"/>
      <c r="O115" s="158" t="s">
        <v>978</v>
      </c>
    </row>
    <row r="116" spans="1:15" ht="15" hidden="1" customHeight="1" x14ac:dyDescent="0.25">
      <c r="A116" s="240" t="s">
        <v>234</v>
      </c>
      <c r="B116" s="240" t="s">
        <v>235</v>
      </c>
      <c r="C116" s="240" t="s">
        <v>109</v>
      </c>
      <c r="D116" s="240" t="s">
        <v>110</v>
      </c>
      <c r="E116" s="240" t="s">
        <v>129</v>
      </c>
      <c r="F116" s="240" t="s">
        <v>130</v>
      </c>
      <c r="G116" s="240"/>
      <c r="H116" s="240"/>
      <c r="I116" s="241">
        <v>13545</v>
      </c>
      <c r="J116" s="199"/>
      <c r="K116" s="204" t="s">
        <v>122</v>
      </c>
      <c r="L116" s="85"/>
      <c r="M116" s="85"/>
      <c r="N116" s="85"/>
      <c r="O116" s="158"/>
    </row>
    <row r="117" spans="1:15" ht="15" hidden="1" customHeight="1" x14ac:dyDescent="0.25">
      <c r="A117" s="240" t="s">
        <v>234</v>
      </c>
      <c r="B117" s="240" t="s">
        <v>235</v>
      </c>
      <c r="C117" s="240" t="s">
        <v>109</v>
      </c>
      <c r="D117" s="240" t="s">
        <v>110</v>
      </c>
      <c r="E117" s="240" t="s">
        <v>166</v>
      </c>
      <c r="F117" s="240" t="s">
        <v>167</v>
      </c>
      <c r="G117" s="240"/>
      <c r="H117" s="240"/>
      <c r="I117" s="241">
        <v>53051</v>
      </c>
      <c r="J117" s="199"/>
      <c r="K117" s="204" t="s">
        <v>122</v>
      </c>
      <c r="L117" s="85"/>
      <c r="M117" s="85"/>
      <c r="N117" s="85"/>
      <c r="O117" s="158"/>
    </row>
    <row r="118" spans="1:15" ht="15" hidden="1" customHeight="1" x14ac:dyDescent="0.25">
      <c r="A118" s="240" t="s">
        <v>234</v>
      </c>
      <c r="B118" s="240" t="s">
        <v>235</v>
      </c>
      <c r="C118" s="240" t="s">
        <v>109</v>
      </c>
      <c r="D118" s="240" t="s">
        <v>110</v>
      </c>
      <c r="E118" s="240" t="s">
        <v>222</v>
      </c>
      <c r="F118" s="240" t="s">
        <v>223</v>
      </c>
      <c r="G118" s="240"/>
      <c r="H118" s="240"/>
      <c r="I118" s="241">
        <v>0</v>
      </c>
      <c r="J118" s="199"/>
      <c r="K118" s="204" t="s">
        <v>122</v>
      </c>
      <c r="L118" s="85"/>
      <c r="M118" s="85"/>
      <c r="N118" s="85"/>
      <c r="O118" s="158"/>
    </row>
    <row r="119" spans="1:15" ht="15" hidden="1" customHeight="1" x14ac:dyDescent="0.25">
      <c r="A119" s="240" t="s">
        <v>234</v>
      </c>
      <c r="B119" s="240" t="s">
        <v>235</v>
      </c>
      <c r="C119" s="240" t="s">
        <v>109</v>
      </c>
      <c r="D119" s="240" t="s">
        <v>110</v>
      </c>
      <c r="E119" s="240" t="s">
        <v>238</v>
      </c>
      <c r="F119" s="240" t="s">
        <v>239</v>
      </c>
      <c r="G119" s="240"/>
      <c r="H119" s="240"/>
      <c r="I119" s="241">
        <v>0</v>
      </c>
      <c r="J119" s="199"/>
      <c r="K119" s="204" t="s">
        <v>122</v>
      </c>
      <c r="L119" s="85"/>
      <c r="M119" s="85"/>
      <c r="N119" s="85"/>
      <c r="O119" s="158"/>
    </row>
    <row r="120" spans="1:15" ht="15" hidden="1" customHeight="1" x14ac:dyDescent="0.25">
      <c r="A120" s="240" t="s">
        <v>234</v>
      </c>
      <c r="B120" s="240" t="s">
        <v>235</v>
      </c>
      <c r="C120" s="240" t="s">
        <v>109</v>
      </c>
      <c r="D120" s="240" t="s">
        <v>110</v>
      </c>
      <c r="E120" s="240" t="s">
        <v>224</v>
      </c>
      <c r="F120" s="240" t="s">
        <v>225</v>
      </c>
      <c r="G120" s="240"/>
      <c r="H120" s="240"/>
      <c r="I120" s="241">
        <v>3200</v>
      </c>
      <c r="J120" s="199"/>
      <c r="K120" s="204" t="s">
        <v>122</v>
      </c>
      <c r="L120" s="85"/>
      <c r="M120" s="85"/>
      <c r="N120" s="85"/>
      <c r="O120" s="158"/>
    </row>
    <row r="121" spans="1:15" ht="15" hidden="1" customHeight="1" x14ac:dyDescent="0.25">
      <c r="A121" s="240" t="s">
        <v>234</v>
      </c>
      <c r="B121" s="240" t="s">
        <v>235</v>
      </c>
      <c r="C121" s="240" t="s">
        <v>109</v>
      </c>
      <c r="D121" s="240" t="s">
        <v>110</v>
      </c>
      <c r="E121" s="240" t="s">
        <v>198</v>
      </c>
      <c r="F121" s="240" t="s">
        <v>199</v>
      </c>
      <c r="G121" s="240"/>
      <c r="H121" s="240"/>
      <c r="I121" s="241">
        <v>3250</v>
      </c>
      <c r="J121" s="199"/>
      <c r="K121" s="204" t="s">
        <v>122</v>
      </c>
      <c r="L121" s="85"/>
      <c r="M121" s="85"/>
      <c r="N121" s="85"/>
      <c r="O121" s="158"/>
    </row>
    <row r="122" spans="1:15" ht="15" hidden="1" customHeight="1" x14ac:dyDescent="0.25">
      <c r="A122" s="240" t="s">
        <v>234</v>
      </c>
      <c r="B122" s="240" t="s">
        <v>235</v>
      </c>
      <c r="C122" s="240" t="s">
        <v>109</v>
      </c>
      <c r="D122" s="240" t="s">
        <v>110</v>
      </c>
      <c r="E122" s="240" t="s">
        <v>159</v>
      </c>
      <c r="F122" s="240" t="s">
        <v>160</v>
      </c>
      <c r="G122" s="240"/>
      <c r="H122" s="240"/>
      <c r="I122" s="241">
        <v>71044</v>
      </c>
      <c r="J122" s="199"/>
      <c r="K122" s="204" t="s">
        <v>125</v>
      </c>
      <c r="L122" s="85"/>
      <c r="M122" s="85"/>
      <c r="N122" s="85"/>
      <c r="O122" s="158"/>
    </row>
    <row r="123" spans="1:15" ht="15" hidden="1" customHeight="1" x14ac:dyDescent="0.25">
      <c r="A123" s="240" t="s">
        <v>234</v>
      </c>
      <c r="B123" s="240" t="s">
        <v>235</v>
      </c>
      <c r="C123" s="240" t="s">
        <v>109</v>
      </c>
      <c r="D123" s="240" t="s">
        <v>110</v>
      </c>
      <c r="E123" s="240" t="s">
        <v>202</v>
      </c>
      <c r="F123" s="240" t="s">
        <v>203</v>
      </c>
      <c r="G123" s="240"/>
      <c r="H123" s="240"/>
      <c r="I123" s="241">
        <v>278</v>
      </c>
      <c r="J123" s="199"/>
      <c r="K123" s="204" t="s">
        <v>122</v>
      </c>
      <c r="L123" s="85"/>
      <c r="M123" s="85"/>
      <c r="N123" s="85"/>
      <c r="O123" s="158"/>
    </row>
    <row r="124" spans="1:15" ht="15" hidden="1" customHeight="1" x14ac:dyDescent="0.25">
      <c r="A124" s="240" t="s">
        <v>234</v>
      </c>
      <c r="B124" s="240" t="s">
        <v>235</v>
      </c>
      <c r="C124" s="240" t="s">
        <v>109</v>
      </c>
      <c r="D124" s="240" t="s">
        <v>110</v>
      </c>
      <c r="E124" s="240" t="s">
        <v>204</v>
      </c>
      <c r="F124" s="240" t="s">
        <v>205</v>
      </c>
      <c r="G124" s="240">
        <v>143</v>
      </c>
      <c r="H124" s="240"/>
      <c r="I124" s="241">
        <v>54991</v>
      </c>
      <c r="J124" s="199">
        <v>-54991</v>
      </c>
      <c r="K124" s="204" t="s">
        <v>158</v>
      </c>
      <c r="L124" s="85"/>
      <c r="M124" s="85"/>
      <c r="N124" s="85"/>
      <c r="O124" s="158" t="s">
        <v>985</v>
      </c>
    </row>
    <row r="125" spans="1:15" ht="15" hidden="1" customHeight="1" x14ac:dyDescent="0.25">
      <c r="A125" s="240" t="s">
        <v>234</v>
      </c>
      <c r="B125" s="240" t="s">
        <v>235</v>
      </c>
      <c r="C125" s="240" t="s">
        <v>109</v>
      </c>
      <c r="D125" s="240" t="s">
        <v>110</v>
      </c>
      <c r="E125" s="240" t="s">
        <v>228</v>
      </c>
      <c r="F125" s="240" t="s">
        <v>229</v>
      </c>
      <c r="G125" s="240"/>
      <c r="H125" s="240"/>
      <c r="I125" s="241">
        <v>-410649</v>
      </c>
      <c r="J125" s="199"/>
      <c r="K125" s="204" t="s">
        <v>141</v>
      </c>
      <c r="L125" s="85"/>
      <c r="M125" s="85"/>
      <c r="N125" s="85"/>
      <c r="O125" s="158"/>
    </row>
    <row r="126" spans="1:15" ht="15" hidden="1" customHeight="1" x14ac:dyDescent="0.25">
      <c r="A126" s="240" t="s">
        <v>234</v>
      </c>
      <c r="B126" s="240" t="s">
        <v>235</v>
      </c>
      <c r="C126" s="240" t="s">
        <v>109</v>
      </c>
      <c r="D126" s="240" t="s">
        <v>110</v>
      </c>
      <c r="E126" s="240" t="s">
        <v>132</v>
      </c>
      <c r="F126" s="240" t="s">
        <v>133</v>
      </c>
      <c r="G126" s="240"/>
      <c r="H126" s="240"/>
      <c r="I126" s="241">
        <v>-214069</v>
      </c>
      <c r="J126" s="199"/>
      <c r="K126" s="204" t="s">
        <v>134</v>
      </c>
      <c r="L126" s="85"/>
      <c r="M126" s="85"/>
      <c r="N126" s="85"/>
      <c r="O126" s="158"/>
    </row>
    <row r="127" spans="1:15" ht="15" hidden="1" customHeight="1" x14ac:dyDescent="0.25">
      <c r="A127" s="240" t="s">
        <v>234</v>
      </c>
      <c r="B127" s="240" t="s">
        <v>235</v>
      </c>
      <c r="C127" s="240" t="s">
        <v>109</v>
      </c>
      <c r="D127" s="240" t="s">
        <v>110</v>
      </c>
      <c r="E127" s="240" t="s">
        <v>206</v>
      </c>
      <c r="F127" s="240" t="s">
        <v>207</v>
      </c>
      <c r="G127" s="240">
        <v>143</v>
      </c>
      <c r="H127" s="240"/>
      <c r="I127" s="241">
        <v>-60000</v>
      </c>
      <c r="J127" s="199">
        <v>60000</v>
      </c>
      <c r="K127" s="204" t="s">
        <v>137</v>
      </c>
      <c r="L127" s="85"/>
      <c r="M127" s="85"/>
      <c r="N127" s="85"/>
      <c r="O127" s="158" t="s">
        <v>990</v>
      </c>
    </row>
    <row r="128" spans="1:15" ht="15" hidden="1" customHeight="1" x14ac:dyDescent="0.25">
      <c r="A128" s="240" t="s">
        <v>234</v>
      </c>
      <c r="B128" s="240" t="s">
        <v>235</v>
      </c>
      <c r="C128" s="240" t="s">
        <v>109</v>
      </c>
      <c r="D128" s="240" t="s">
        <v>110</v>
      </c>
      <c r="E128" s="240" t="s">
        <v>151</v>
      </c>
      <c r="F128" s="240" t="s">
        <v>152</v>
      </c>
      <c r="G128" s="240"/>
      <c r="H128" s="240"/>
      <c r="I128" s="241">
        <v>-612439</v>
      </c>
      <c r="J128" s="199"/>
      <c r="K128" s="204" t="s">
        <v>128</v>
      </c>
      <c r="L128" s="85"/>
      <c r="M128" s="85"/>
      <c r="N128" s="85"/>
      <c r="O128" s="158"/>
    </row>
    <row r="129" spans="1:15" ht="15" hidden="1" customHeight="1" x14ac:dyDescent="0.25">
      <c r="A129" s="240" t="s">
        <v>234</v>
      </c>
      <c r="B129" s="240" t="s">
        <v>235</v>
      </c>
      <c r="C129" s="240" t="s">
        <v>109</v>
      </c>
      <c r="D129" s="240" t="s">
        <v>110</v>
      </c>
      <c r="E129" s="240" t="s">
        <v>230</v>
      </c>
      <c r="F129" s="240" t="s">
        <v>231</v>
      </c>
      <c r="G129" s="240"/>
      <c r="H129" s="240"/>
      <c r="I129" s="241">
        <v>-110342</v>
      </c>
      <c r="J129" s="199"/>
      <c r="K129" s="204" t="s">
        <v>128</v>
      </c>
      <c r="L129" s="85"/>
      <c r="M129" s="85"/>
      <c r="N129" s="85"/>
      <c r="O129" s="158"/>
    </row>
    <row r="130" spans="1:15" ht="15" hidden="1" customHeight="1" x14ac:dyDescent="0.25">
      <c r="A130" s="240" t="s">
        <v>234</v>
      </c>
      <c r="B130" s="240" t="s">
        <v>235</v>
      </c>
      <c r="C130" s="240" t="s">
        <v>109</v>
      </c>
      <c r="D130" s="240" t="s">
        <v>110</v>
      </c>
      <c r="E130" s="240" t="s">
        <v>162</v>
      </c>
      <c r="F130" s="240" t="s">
        <v>163</v>
      </c>
      <c r="G130" s="240"/>
      <c r="H130" s="240"/>
      <c r="I130" s="241">
        <v>-71044</v>
      </c>
      <c r="J130" s="199"/>
      <c r="K130" s="204" t="s">
        <v>131</v>
      </c>
      <c r="L130" s="85"/>
      <c r="M130" s="85"/>
      <c r="N130" s="85"/>
      <c r="O130" s="158"/>
    </row>
    <row r="131" spans="1:15" ht="15" hidden="1" customHeight="1" x14ac:dyDescent="0.25">
      <c r="A131" s="240" t="s">
        <v>234</v>
      </c>
      <c r="B131" s="240" t="s">
        <v>235</v>
      </c>
      <c r="C131" s="240" t="s">
        <v>109</v>
      </c>
      <c r="D131" s="240" t="s">
        <v>110</v>
      </c>
      <c r="E131" s="240" t="s">
        <v>208</v>
      </c>
      <c r="F131" s="240" t="s">
        <v>209</v>
      </c>
      <c r="G131" s="240" t="s">
        <v>982</v>
      </c>
      <c r="H131" s="240"/>
      <c r="I131" s="241">
        <v>-99978</v>
      </c>
      <c r="J131" s="199">
        <v>69635</v>
      </c>
      <c r="K131" s="204" t="s">
        <v>137</v>
      </c>
      <c r="L131" s="85"/>
      <c r="M131" s="85"/>
      <c r="N131" s="85"/>
      <c r="O131" s="158" t="s">
        <v>987</v>
      </c>
    </row>
    <row r="132" spans="1:15" ht="15" hidden="1" customHeight="1" x14ac:dyDescent="0.25">
      <c r="A132" s="240" t="s">
        <v>240</v>
      </c>
      <c r="B132" s="240" t="s">
        <v>241</v>
      </c>
      <c r="C132" s="240" t="s">
        <v>109</v>
      </c>
      <c r="D132" s="240" t="s">
        <v>110</v>
      </c>
      <c r="E132" s="240" t="s">
        <v>111</v>
      </c>
      <c r="F132" s="240" t="s">
        <v>112</v>
      </c>
      <c r="G132" s="240">
        <v>143</v>
      </c>
      <c r="H132" s="240"/>
      <c r="I132" s="241">
        <v>9450612</v>
      </c>
      <c r="J132" s="199">
        <v>-2668</v>
      </c>
      <c r="K132" s="204" t="s">
        <v>113</v>
      </c>
      <c r="L132" s="85"/>
      <c r="M132" s="85"/>
      <c r="N132" s="85"/>
      <c r="O132" s="158" t="s">
        <v>990</v>
      </c>
    </row>
    <row r="133" spans="1:15" ht="15" hidden="1" customHeight="1" x14ac:dyDescent="0.25">
      <c r="A133" s="240" t="s">
        <v>240</v>
      </c>
      <c r="B133" s="240" t="s">
        <v>241</v>
      </c>
      <c r="C133" s="240" t="s">
        <v>109</v>
      </c>
      <c r="D133" s="240" t="s">
        <v>110</v>
      </c>
      <c r="E133" s="240" t="s">
        <v>139</v>
      </c>
      <c r="F133" s="240" t="s">
        <v>140</v>
      </c>
      <c r="G133" s="240" t="s">
        <v>976</v>
      </c>
      <c r="H133" s="240"/>
      <c r="I133" s="241">
        <v>415950</v>
      </c>
      <c r="J133" s="199">
        <v>-96656</v>
      </c>
      <c r="K133" s="204" t="s">
        <v>113</v>
      </c>
      <c r="L133" s="85"/>
      <c r="M133" s="85"/>
      <c r="N133" s="85"/>
      <c r="O133" s="158" t="s">
        <v>995</v>
      </c>
    </row>
    <row r="134" spans="1:15" ht="15" hidden="1" customHeight="1" x14ac:dyDescent="0.25">
      <c r="A134" s="240" t="s">
        <v>240</v>
      </c>
      <c r="B134" s="240" t="s">
        <v>241</v>
      </c>
      <c r="C134" s="240" t="s">
        <v>109</v>
      </c>
      <c r="D134" s="240" t="s">
        <v>110</v>
      </c>
      <c r="E134" s="240" t="s">
        <v>192</v>
      </c>
      <c r="F134" s="240" t="s">
        <v>193</v>
      </c>
      <c r="G134" s="240"/>
      <c r="H134" s="240"/>
      <c r="I134" s="241">
        <v>13206</v>
      </c>
      <c r="J134" s="199"/>
      <c r="K134" s="204" t="s">
        <v>113</v>
      </c>
      <c r="L134" s="85"/>
      <c r="M134" s="85"/>
      <c r="N134" s="85"/>
      <c r="O134" s="158"/>
    </row>
    <row r="135" spans="1:15" ht="15" hidden="1" customHeight="1" x14ac:dyDescent="0.25">
      <c r="A135" s="240" t="s">
        <v>240</v>
      </c>
      <c r="B135" s="240" t="s">
        <v>241</v>
      </c>
      <c r="C135" s="240" t="s">
        <v>109</v>
      </c>
      <c r="D135" s="240" t="s">
        <v>110</v>
      </c>
      <c r="E135" s="240" t="s">
        <v>114</v>
      </c>
      <c r="F135" s="240" t="s">
        <v>115</v>
      </c>
      <c r="G135" s="240"/>
      <c r="H135" s="240"/>
      <c r="I135" s="241">
        <v>32301</v>
      </c>
      <c r="J135" s="199"/>
      <c r="K135" s="204" t="s">
        <v>113</v>
      </c>
      <c r="L135" s="85"/>
      <c r="M135" s="85"/>
      <c r="N135" s="85"/>
      <c r="O135" s="158"/>
    </row>
    <row r="136" spans="1:15" ht="15" hidden="1" customHeight="1" x14ac:dyDescent="0.25">
      <c r="A136" s="240" t="s">
        <v>240</v>
      </c>
      <c r="B136" s="240" t="s">
        <v>241</v>
      </c>
      <c r="C136" s="240" t="s">
        <v>109</v>
      </c>
      <c r="D136" s="240" t="s">
        <v>110</v>
      </c>
      <c r="E136" s="240" t="s">
        <v>117</v>
      </c>
      <c r="F136" s="240" t="s">
        <v>118</v>
      </c>
      <c r="G136" s="240"/>
      <c r="H136" s="240"/>
      <c r="I136" s="241">
        <v>7481</v>
      </c>
      <c r="J136" s="199"/>
      <c r="K136" s="204" t="s">
        <v>113</v>
      </c>
      <c r="L136" s="85"/>
      <c r="M136" s="85"/>
      <c r="N136" s="85"/>
      <c r="O136" s="158"/>
    </row>
    <row r="137" spans="1:15" ht="15" hidden="1" customHeight="1" x14ac:dyDescent="0.25">
      <c r="A137" s="240" t="s">
        <v>240</v>
      </c>
      <c r="B137" s="240" t="s">
        <v>241</v>
      </c>
      <c r="C137" s="240" t="s">
        <v>109</v>
      </c>
      <c r="D137" s="240" t="s">
        <v>110</v>
      </c>
      <c r="E137" s="240" t="s">
        <v>176</v>
      </c>
      <c r="F137" s="240" t="s">
        <v>177</v>
      </c>
      <c r="G137" s="240"/>
      <c r="H137" s="240"/>
      <c r="I137" s="241">
        <v>-4392</v>
      </c>
      <c r="J137" s="199"/>
      <c r="K137" s="204" t="s">
        <v>113</v>
      </c>
      <c r="L137" s="85"/>
      <c r="M137" s="85"/>
      <c r="N137" s="85"/>
      <c r="O137" s="158"/>
    </row>
    <row r="138" spans="1:15" ht="15" hidden="1" customHeight="1" x14ac:dyDescent="0.25">
      <c r="A138" s="240" t="s">
        <v>240</v>
      </c>
      <c r="B138" s="240" t="s">
        <v>241</v>
      </c>
      <c r="C138" s="240" t="s">
        <v>109</v>
      </c>
      <c r="D138" s="240" t="s">
        <v>110</v>
      </c>
      <c r="E138" s="240" t="s">
        <v>120</v>
      </c>
      <c r="F138" s="240" t="s">
        <v>121</v>
      </c>
      <c r="G138" s="240" t="s">
        <v>976</v>
      </c>
      <c r="H138" s="240"/>
      <c r="I138" s="241">
        <v>2596767</v>
      </c>
      <c r="J138" s="199">
        <v>-9840</v>
      </c>
      <c r="K138" s="204" t="s">
        <v>116</v>
      </c>
      <c r="L138" s="85"/>
      <c r="M138" s="85"/>
      <c r="N138" s="85"/>
      <c r="O138" s="158" t="s">
        <v>981</v>
      </c>
    </row>
    <row r="139" spans="1:15" ht="15" hidden="1" customHeight="1" x14ac:dyDescent="0.25">
      <c r="A139" s="240" t="s">
        <v>240</v>
      </c>
      <c r="B139" s="240" t="s">
        <v>241</v>
      </c>
      <c r="C139" s="240" t="s">
        <v>109</v>
      </c>
      <c r="D139" s="240" t="s">
        <v>110</v>
      </c>
      <c r="E139" s="240" t="s">
        <v>123</v>
      </c>
      <c r="F139" s="240" t="s">
        <v>124</v>
      </c>
      <c r="G139" s="240"/>
      <c r="H139" s="240"/>
      <c r="I139" s="241">
        <v>11287</v>
      </c>
      <c r="J139" s="199"/>
      <c r="K139" s="204" t="s">
        <v>113</v>
      </c>
      <c r="L139" s="85"/>
      <c r="M139" s="85"/>
      <c r="N139" s="85"/>
      <c r="O139" s="158"/>
    </row>
    <row r="140" spans="1:15" ht="15" hidden="1" customHeight="1" x14ac:dyDescent="0.25">
      <c r="A140" s="240" t="s">
        <v>240</v>
      </c>
      <c r="B140" s="240" t="s">
        <v>241</v>
      </c>
      <c r="C140" s="240" t="s">
        <v>109</v>
      </c>
      <c r="D140" s="240" t="s">
        <v>110</v>
      </c>
      <c r="E140" s="240" t="s">
        <v>126</v>
      </c>
      <c r="F140" s="240" t="s">
        <v>127</v>
      </c>
      <c r="G140" s="240" t="s">
        <v>976</v>
      </c>
      <c r="H140" s="240"/>
      <c r="I140" s="241">
        <v>1480803</v>
      </c>
      <c r="J140" s="199">
        <v>-15708</v>
      </c>
      <c r="K140" s="204" t="s">
        <v>119</v>
      </c>
      <c r="L140" s="85"/>
      <c r="M140" s="85"/>
      <c r="N140" s="85"/>
      <c r="O140" s="158" t="s">
        <v>971</v>
      </c>
    </row>
    <row r="141" spans="1:15" ht="15" hidden="1" customHeight="1" x14ac:dyDescent="0.25">
      <c r="A141" s="240" t="s">
        <v>240</v>
      </c>
      <c r="B141" s="240" t="s">
        <v>241</v>
      </c>
      <c r="C141" s="240" t="s">
        <v>109</v>
      </c>
      <c r="D141" s="240" t="s">
        <v>110</v>
      </c>
      <c r="E141" s="240" t="s">
        <v>180</v>
      </c>
      <c r="F141" s="240" t="s">
        <v>181</v>
      </c>
      <c r="G141" s="240"/>
      <c r="H141" s="240"/>
      <c r="I141" s="241">
        <v>1800</v>
      </c>
      <c r="J141" s="199"/>
      <c r="K141" s="204" t="s">
        <v>122</v>
      </c>
      <c r="L141" s="85"/>
      <c r="M141" s="85"/>
      <c r="N141" s="85"/>
      <c r="O141" s="158"/>
    </row>
    <row r="142" spans="1:15" ht="15" hidden="1" customHeight="1" x14ac:dyDescent="0.25">
      <c r="A142" s="240" t="s">
        <v>240</v>
      </c>
      <c r="B142" s="240" t="s">
        <v>241</v>
      </c>
      <c r="C142" s="240" t="s">
        <v>109</v>
      </c>
      <c r="D142" s="240" t="s">
        <v>110</v>
      </c>
      <c r="E142" s="240" t="s">
        <v>194</v>
      </c>
      <c r="F142" s="240" t="s">
        <v>195</v>
      </c>
      <c r="G142" s="240"/>
      <c r="H142" s="240"/>
      <c r="I142" s="241">
        <v>891</v>
      </c>
      <c r="J142" s="199"/>
      <c r="K142" s="204" t="s">
        <v>122</v>
      </c>
      <c r="L142" s="85"/>
      <c r="M142" s="85"/>
      <c r="N142" s="85"/>
      <c r="O142" s="158"/>
    </row>
    <row r="143" spans="1:15" ht="15" hidden="1" customHeight="1" x14ac:dyDescent="0.25">
      <c r="A143" s="240" t="s">
        <v>240</v>
      </c>
      <c r="B143" s="240" t="s">
        <v>241</v>
      </c>
      <c r="C143" s="240" t="s">
        <v>109</v>
      </c>
      <c r="D143" s="240" t="s">
        <v>110</v>
      </c>
      <c r="E143" s="240" t="s">
        <v>214</v>
      </c>
      <c r="F143" s="240" t="s">
        <v>215</v>
      </c>
      <c r="G143" s="240"/>
      <c r="H143" s="240"/>
      <c r="I143" s="241">
        <v>4240</v>
      </c>
      <c r="J143" s="199"/>
      <c r="K143" s="204" t="s">
        <v>122</v>
      </c>
      <c r="L143" s="85"/>
      <c r="M143" s="85"/>
      <c r="N143" s="85"/>
      <c r="O143" s="158"/>
    </row>
    <row r="144" spans="1:15" ht="15" hidden="1" customHeight="1" x14ac:dyDescent="0.25">
      <c r="A144" s="240" t="s">
        <v>240</v>
      </c>
      <c r="B144" s="240" t="s">
        <v>241</v>
      </c>
      <c r="C144" s="240" t="s">
        <v>109</v>
      </c>
      <c r="D144" s="240" t="s">
        <v>110</v>
      </c>
      <c r="E144" s="240" t="s">
        <v>156</v>
      </c>
      <c r="F144" s="240" t="s">
        <v>157</v>
      </c>
      <c r="G144" s="240"/>
      <c r="H144" s="240"/>
      <c r="I144" s="241">
        <v>4500</v>
      </c>
      <c r="J144" s="199"/>
      <c r="K144" s="204" t="s">
        <v>122</v>
      </c>
      <c r="L144" s="85"/>
      <c r="M144" s="85"/>
      <c r="N144" s="85"/>
      <c r="O144" s="158"/>
    </row>
    <row r="145" spans="1:15" ht="15" hidden="1" customHeight="1" x14ac:dyDescent="0.25">
      <c r="A145" s="240" t="s">
        <v>240</v>
      </c>
      <c r="B145" s="240" t="s">
        <v>241</v>
      </c>
      <c r="C145" s="240" t="s">
        <v>109</v>
      </c>
      <c r="D145" s="240" t="s">
        <v>110</v>
      </c>
      <c r="E145" s="240" t="s">
        <v>218</v>
      </c>
      <c r="F145" s="240" t="s">
        <v>219</v>
      </c>
      <c r="G145" s="240"/>
      <c r="H145" s="240"/>
      <c r="I145" s="241">
        <v>310916</v>
      </c>
      <c r="J145" s="199"/>
      <c r="K145" s="204" t="s">
        <v>122</v>
      </c>
      <c r="L145" s="85"/>
      <c r="M145" s="85"/>
      <c r="N145" s="85"/>
      <c r="O145" s="158"/>
    </row>
    <row r="146" spans="1:15" ht="15" hidden="1" customHeight="1" x14ac:dyDescent="0.25">
      <c r="A146" s="240" t="s">
        <v>240</v>
      </c>
      <c r="B146" s="240" t="s">
        <v>241</v>
      </c>
      <c r="C146" s="240" t="s">
        <v>109</v>
      </c>
      <c r="D146" s="240" t="s">
        <v>110</v>
      </c>
      <c r="E146" s="240" t="s">
        <v>147</v>
      </c>
      <c r="F146" s="240" t="s">
        <v>148</v>
      </c>
      <c r="G146" s="240"/>
      <c r="H146" s="240"/>
      <c r="I146" s="241">
        <v>30504</v>
      </c>
      <c r="J146" s="199"/>
      <c r="K146" s="204" t="s">
        <v>122</v>
      </c>
      <c r="L146" s="85"/>
      <c r="M146" s="85"/>
      <c r="N146" s="85"/>
      <c r="O146" s="158"/>
    </row>
    <row r="147" spans="1:15" ht="15" hidden="1" customHeight="1" x14ac:dyDescent="0.25">
      <c r="A147" s="240" t="s">
        <v>240</v>
      </c>
      <c r="B147" s="240" t="s">
        <v>241</v>
      </c>
      <c r="C147" s="240" t="s">
        <v>109</v>
      </c>
      <c r="D147" s="240" t="s">
        <v>110</v>
      </c>
      <c r="E147" s="240" t="s">
        <v>182</v>
      </c>
      <c r="F147" s="240" t="s">
        <v>183</v>
      </c>
      <c r="G147" s="240"/>
      <c r="H147" s="240"/>
      <c r="I147" s="241">
        <v>12341</v>
      </c>
      <c r="J147" s="199"/>
      <c r="K147" s="204" t="s">
        <v>122</v>
      </c>
      <c r="L147" s="85"/>
      <c r="M147" s="85"/>
      <c r="N147" s="85"/>
      <c r="O147" s="158"/>
    </row>
    <row r="148" spans="1:15" ht="15" hidden="1" customHeight="1" x14ac:dyDescent="0.25">
      <c r="A148" s="240" t="s">
        <v>240</v>
      </c>
      <c r="B148" s="240" t="s">
        <v>241</v>
      </c>
      <c r="C148" s="240" t="s">
        <v>109</v>
      </c>
      <c r="D148" s="240" t="s">
        <v>110</v>
      </c>
      <c r="E148" s="240" t="s">
        <v>196</v>
      </c>
      <c r="F148" s="240" t="s">
        <v>197</v>
      </c>
      <c r="G148" s="240"/>
      <c r="H148" s="240"/>
      <c r="I148" s="241">
        <v>0</v>
      </c>
      <c r="J148" s="199"/>
      <c r="K148" s="204" t="s">
        <v>122</v>
      </c>
      <c r="L148" s="85"/>
      <c r="M148" s="85"/>
      <c r="N148" s="85"/>
      <c r="O148" s="158"/>
    </row>
    <row r="149" spans="1:15" ht="15" hidden="1" customHeight="1" x14ac:dyDescent="0.25">
      <c r="A149" s="240" t="s">
        <v>240</v>
      </c>
      <c r="B149" s="240" t="s">
        <v>241</v>
      </c>
      <c r="C149" s="240" t="s">
        <v>109</v>
      </c>
      <c r="D149" s="240" t="s">
        <v>110</v>
      </c>
      <c r="E149" s="240" t="s">
        <v>220</v>
      </c>
      <c r="F149" s="240" t="s">
        <v>221</v>
      </c>
      <c r="G149" s="240"/>
      <c r="H149" s="240"/>
      <c r="I149" s="241">
        <v>0</v>
      </c>
      <c r="J149" s="199"/>
      <c r="K149" s="204" t="s">
        <v>122</v>
      </c>
      <c r="L149" s="85"/>
      <c r="M149" s="85"/>
      <c r="N149" s="85"/>
      <c r="O149" s="158"/>
    </row>
    <row r="150" spans="1:15" ht="15" hidden="1" customHeight="1" x14ac:dyDescent="0.25">
      <c r="A150" s="240" t="s">
        <v>240</v>
      </c>
      <c r="B150" s="240" t="s">
        <v>241</v>
      </c>
      <c r="C150" s="240" t="s">
        <v>109</v>
      </c>
      <c r="D150" s="240" t="s">
        <v>110</v>
      </c>
      <c r="E150" s="240" t="s">
        <v>236</v>
      </c>
      <c r="F150" s="240" t="s">
        <v>237</v>
      </c>
      <c r="G150" s="240"/>
      <c r="H150" s="240">
        <v>143</v>
      </c>
      <c r="I150" s="241">
        <v>7933</v>
      </c>
      <c r="J150" s="199">
        <v>-5336</v>
      </c>
      <c r="K150" s="204" t="s">
        <v>122</v>
      </c>
      <c r="L150" s="85"/>
      <c r="M150" s="85"/>
      <c r="N150" s="85"/>
      <c r="O150" s="158" t="s">
        <v>990</v>
      </c>
    </row>
    <row r="151" spans="1:15" ht="15" hidden="1" customHeight="1" x14ac:dyDescent="0.25">
      <c r="A151" s="240" t="s">
        <v>240</v>
      </c>
      <c r="B151" s="240" t="s">
        <v>241</v>
      </c>
      <c r="C151" s="240" t="s">
        <v>109</v>
      </c>
      <c r="D151" s="240" t="s">
        <v>110</v>
      </c>
      <c r="E151" s="240" t="s">
        <v>184</v>
      </c>
      <c r="F151" s="240" t="s">
        <v>185</v>
      </c>
      <c r="G151" s="240" t="s">
        <v>999</v>
      </c>
      <c r="H151" s="240"/>
      <c r="I151" s="241">
        <v>22707</v>
      </c>
      <c r="J151" s="199">
        <v>-21194</v>
      </c>
      <c r="K151" s="204" t="s">
        <v>122</v>
      </c>
      <c r="L151" s="85"/>
      <c r="M151" s="85"/>
      <c r="N151" s="85"/>
      <c r="O151" s="158" t="s">
        <v>983</v>
      </c>
    </row>
    <row r="152" spans="1:15" ht="15" hidden="1" customHeight="1" x14ac:dyDescent="0.25">
      <c r="A152" s="240" t="s">
        <v>240</v>
      </c>
      <c r="B152" s="240" t="s">
        <v>241</v>
      </c>
      <c r="C152" s="240" t="s">
        <v>109</v>
      </c>
      <c r="D152" s="240" t="s">
        <v>110</v>
      </c>
      <c r="E152" s="240" t="s">
        <v>129</v>
      </c>
      <c r="F152" s="240" t="s">
        <v>130</v>
      </c>
      <c r="G152" s="240"/>
      <c r="H152" s="240"/>
      <c r="I152" s="241">
        <v>21711</v>
      </c>
      <c r="J152" s="199"/>
      <c r="K152" s="204" t="s">
        <v>122</v>
      </c>
      <c r="L152" s="85"/>
      <c r="M152" s="85"/>
      <c r="N152" s="85"/>
      <c r="O152" s="158"/>
    </row>
    <row r="153" spans="1:15" ht="15" hidden="1" customHeight="1" x14ac:dyDescent="0.25">
      <c r="A153" s="240" t="s">
        <v>240</v>
      </c>
      <c r="B153" s="240" t="s">
        <v>241</v>
      </c>
      <c r="C153" s="240" t="s">
        <v>109</v>
      </c>
      <c r="D153" s="240" t="s">
        <v>110</v>
      </c>
      <c r="E153" s="240" t="s">
        <v>166</v>
      </c>
      <c r="F153" s="240" t="s">
        <v>167</v>
      </c>
      <c r="G153" s="240"/>
      <c r="H153" s="240"/>
      <c r="I153" s="241">
        <v>51419</v>
      </c>
      <c r="J153" s="199"/>
      <c r="K153" s="204" t="s">
        <v>122</v>
      </c>
      <c r="L153" s="85"/>
      <c r="M153" s="85"/>
      <c r="N153" s="85"/>
      <c r="O153" s="158"/>
    </row>
    <row r="154" spans="1:15" ht="15" hidden="1" customHeight="1" x14ac:dyDescent="0.25">
      <c r="A154" s="240" t="s">
        <v>240</v>
      </c>
      <c r="B154" s="240" t="s">
        <v>241</v>
      </c>
      <c r="C154" s="240" t="s">
        <v>109</v>
      </c>
      <c r="D154" s="240" t="s">
        <v>110</v>
      </c>
      <c r="E154" s="240" t="s">
        <v>222</v>
      </c>
      <c r="F154" s="240" t="s">
        <v>223</v>
      </c>
      <c r="G154" s="240"/>
      <c r="H154" s="240"/>
      <c r="I154" s="241">
        <v>42295</v>
      </c>
      <c r="J154" s="199"/>
      <c r="K154" s="204" t="s">
        <v>122</v>
      </c>
      <c r="L154" s="85"/>
      <c r="M154" s="85"/>
      <c r="N154" s="85"/>
      <c r="O154" s="158"/>
    </row>
    <row r="155" spans="1:15" ht="15" hidden="1" customHeight="1" x14ac:dyDescent="0.25">
      <c r="A155" s="240" t="s">
        <v>240</v>
      </c>
      <c r="B155" s="240" t="s">
        <v>241</v>
      </c>
      <c r="C155" s="240" t="s">
        <v>109</v>
      </c>
      <c r="D155" s="240" t="s">
        <v>110</v>
      </c>
      <c r="E155" s="240" t="s">
        <v>242</v>
      </c>
      <c r="F155" s="240" t="s">
        <v>243</v>
      </c>
      <c r="G155" s="240"/>
      <c r="H155" s="240"/>
      <c r="I155" s="241">
        <v>4254</v>
      </c>
      <c r="J155" s="199"/>
      <c r="K155" s="204" t="s">
        <v>122</v>
      </c>
      <c r="L155" s="85"/>
      <c r="M155" s="85"/>
      <c r="N155" s="85"/>
      <c r="O155" s="158"/>
    </row>
    <row r="156" spans="1:15" ht="15" hidden="1" customHeight="1" x14ac:dyDescent="0.25">
      <c r="A156" s="240" t="s">
        <v>240</v>
      </c>
      <c r="B156" s="240" t="s">
        <v>241</v>
      </c>
      <c r="C156" s="240" t="s">
        <v>109</v>
      </c>
      <c r="D156" s="240" t="s">
        <v>110</v>
      </c>
      <c r="E156" s="240" t="s">
        <v>159</v>
      </c>
      <c r="F156" s="240" t="s">
        <v>160</v>
      </c>
      <c r="G156" s="240"/>
      <c r="H156" s="240"/>
      <c r="I156" s="241">
        <v>81569</v>
      </c>
      <c r="J156" s="199"/>
      <c r="K156" s="204" t="s">
        <v>125</v>
      </c>
      <c r="L156" s="85"/>
      <c r="M156" s="85"/>
      <c r="N156" s="85"/>
      <c r="O156" s="158"/>
    </row>
    <row r="157" spans="1:15" ht="15" hidden="1" customHeight="1" x14ac:dyDescent="0.25">
      <c r="A157" s="240" t="s">
        <v>240</v>
      </c>
      <c r="B157" s="240" t="s">
        <v>241</v>
      </c>
      <c r="C157" s="240" t="s">
        <v>109</v>
      </c>
      <c r="D157" s="240" t="s">
        <v>110</v>
      </c>
      <c r="E157" s="240" t="s">
        <v>226</v>
      </c>
      <c r="F157" s="240" t="s">
        <v>227</v>
      </c>
      <c r="G157" s="240"/>
      <c r="H157" s="240"/>
      <c r="I157" s="241">
        <v>4014</v>
      </c>
      <c r="J157" s="199"/>
      <c r="K157" s="204" t="s">
        <v>149</v>
      </c>
      <c r="L157" s="85"/>
      <c r="M157" s="85"/>
      <c r="N157" s="85"/>
      <c r="O157" s="158"/>
    </row>
    <row r="158" spans="1:15" ht="15" hidden="1" customHeight="1" x14ac:dyDescent="0.25">
      <c r="A158" s="240" t="s">
        <v>240</v>
      </c>
      <c r="B158" s="240" t="s">
        <v>241</v>
      </c>
      <c r="C158" s="240" t="s">
        <v>109</v>
      </c>
      <c r="D158" s="240" t="s">
        <v>110</v>
      </c>
      <c r="E158" s="240" t="s">
        <v>202</v>
      </c>
      <c r="F158" s="240" t="s">
        <v>203</v>
      </c>
      <c r="G158" s="240"/>
      <c r="H158" s="240"/>
      <c r="I158" s="241">
        <v>0</v>
      </c>
      <c r="J158" s="199"/>
      <c r="K158" s="204" t="s">
        <v>122</v>
      </c>
      <c r="L158" s="85"/>
      <c r="M158" s="85"/>
      <c r="N158" s="85"/>
      <c r="O158" s="158"/>
    </row>
    <row r="159" spans="1:15" ht="15" hidden="1" customHeight="1" x14ac:dyDescent="0.25">
      <c r="A159" s="240" t="s">
        <v>240</v>
      </c>
      <c r="B159" s="240" t="s">
        <v>241</v>
      </c>
      <c r="C159" s="240" t="s">
        <v>109</v>
      </c>
      <c r="D159" s="240" t="s">
        <v>110</v>
      </c>
      <c r="E159" s="240" t="s">
        <v>204</v>
      </c>
      <c r="F159" s="240" t="s">
        <v>205</v>
      </c>
      <c r="G159" s="240">
        <v>143</v>
      </c>
      <c r="H159" s="240"/>
      <c r="I159" s="241">
        <v>17477</v>
      </c>
      <c r="J159" s="199">
        <v>-17477</v>
      </c>
      <c r="K159" s="204" t="s">
        <v>158</v>
      </c>
      <c r="L159" s="85"/>
      <c r="M159" s="85"/>
      <c r="N159" s="85"/>
      <c r="O159" s="158" t="s">
        <v>985</v>
      </c>
    </row>
    <row r="160" spans="1:15" ht="15" hidden="1" customHeight="1" x14ac:dyDescent="0.25">
      <c r="A160" s="240" t="s">
        <v>240</v>
      </c>
      <c r="B160" s="240" t="s">
        <v>241</v>
      </c>
      <c r="C160" s="240" t="s">
        <v>109</v>
      </c>
      <c r="D160" s="240" t="s">
        <v>110</v>
      </c>
      <c r="E160" s="240" t="s">
        <v>228</v>
      </c>
      <c r="F160" s="240" t="s">
        <v>229</v>
      </c>
      <c r="G160" s="240"/>
      <c r="H160" s="240"/>
      <c r="I160" s="241">
        <v>-1068401</v>
      </c>
      <c r="J160" s="199"/>
      <c r="K160" s="204" t="s">
        <v>141</v>
      </c>
      <c r="L160" s="85"/>
      <c r="M160" s="85"/>
      <c r="N160" s="85"/>
      <c r="O160" s="158"/>
    </row>
    <row r="161" spans="1:15" ht="15" hidden="1" customHeight="1" x14ac:dyDescent="0.25">
      <c r="A161" s="240" t="s">
        <v>240</v>
      </c>
      <c r="B161" s="240" t="s">
        <v>241</v>
      </c>
      <c r="C161" s="240" t="s">
        <v>109</v>
      </c>
      <c r="D161" s="240" t="s">
        <v>110</v>
      </c>
      <c r="E161" s="240" t="s">
        <v>132</v>
      </c>
      <c r="F161" s="240" t="s">
        <v>133</v>
      </c>
      <c r="G161" s="240"/>
      <c r="H161" s="240"/>
      <c r="I161" s="241">
        <v>-370533</v>
      </c>
      <c r="J161" s="199"/>
      <c r="K161" s="204" t="s">
        <v>134</v>
      </c>
      <c r="L161" s="85"/>
      <c r="M161" s="85"/>
      <c r="N161" s="85"/>
      <c r="O161" s="158"/>
    </row>
    <row r="162" spans="1:15" ht="15" hidden="1" customHeight="1" x14ac:dyDescent="0.25">
      <c r="A162" s="240" t="s">
        <v>240</v>
      </c>
      <c r="B162" s="240" t="s">
        <v>241</v>
      </c>
      <c r="C162" s="240" t="s">
        <v>109</v>
      </c>
      <c r="D162" s="240" t="s">
        <v>110</v>
      </c>
      <c r="E162" s="240" t="s">
        <v>206</v>
      </c>
      <c r="F162" s="240" t="s">
        <v>207</v>
      </c>
      <c r="G162" s="240">
        <v>143</v>
      </c>
      <c r="H162" s="240"/>
      <c r="I162" s="241">
        <v>-160000</v>
      </c>
      <c r="J162" s="199">
        <v>160000</v>
      </c>
      <c r="K162" s="204" t="s">
        <v>137</v>
      </c>
      <c r="L162" s="85"/>
      <c r="M162" s="85"/>
      <c r="N162" s="85"/>
      <c r="O162" s="158" t="s">
        <v>990</v>
      </c>
    </row>
    <row r="163" spans="1:15" ht="15" hidden="1" customHeight="1" x14ac:dyDescent="0.25">
      <c r="A163" s="240" t="s">
        <v>240</v>
      </c>
      <c r="B163" s="240" t="s">
        <v>241</v>
      </c>
      <c r="C163" s="240" t="s">
        <v>109</v>
      </c>
      <c r="D163" s="240" t="s">
        <v>110</v>
      </c>
      <c r="E163" s="240" t="s">
        <v>151</v>
      </c>
      <c r="F163" s="240" t="s">
        <v>152</v>
      </c>
      <c r="G163" s="240"/>
      <c r="H163" s="240"/>
      <c r="I163" s="241">
        <v>-409360</v>
      </c>
      <c r="J163" s="199"/>
      <c r="K163" s="204" t="s">
        <v>128</v>
      </c>
      <c r="L163" s="85"/>
      <c r="M163" s="85"/>
      <c r="N163" s="85"/>
      <c r="O163" s="158"/>
    </row>
    <row r="164" spans="1:15" ht="15" hidden="1" customHeight="1" x14ac:dyDescent="0.25">
      <c r="A164" s="240" t="s">
        <v>240</v>
      </c>
      <c r="B164" s="240" t="s">
        <v>241</v>
      </c>
      <c r="C164" s="240" t="s">
        <v>109</v>
      </c>
      <c r="D164" s="240" t="s">
        <v>110</v>
      </c>
      <c r="E164" s="240" t="s">
        <v>162</v>
      </c>
      <c r="F164" s="240" t="s">
        <v>163</v>
      </c>
      <c r="G164" s="240"/>
      <c r="H164" s="240"/>
      <c r="I164" s="241">
        <v>-81569</v>
      </c>
      <c r="J164" s="199"/>
      <c r="K164" s="204" t="s">
        <v>131</v>
      </c>
      <c r="L164" s="85"/>
      <c r="M164" s="85"/>
      <c r="N164" s="85"/>
      <c r="O164" s="158"/>
    </row>
    <row r="165" spans="1:15" ht="15" hidden="1" customHeight="1" x14ac:dyDescent="0.25">
      <c r="A165" s="240" t="s">
        <v>240</v>
      </c>
      <c r="B165" s="240" t="s">
        <v>241</v>
      </c>
      <c r="C165" s="240" t="s">
        <v>109</v>
      </c>
      <c r="D165" s="240" t="s">
        <v>110</v>
      </c>
      <c r="E165" s="240" t="s">
        <v>188</v>
      </c>
      <c r="F165" s="240" t="s">
        <v>189</v>
      </c>
      <c r="G165" s="240"/>
      <c r="H165" s="240"/>
      <c r="I165" s="241">
        <v>-42577</v>
      </c>
      <c r="J165" s="199"/>
      <c r="K165" s="204" t="s">
        <v>137</v>
      </c>
      <c r="L165" s="85"/>
      <c r="M165" s="85"/>
      <c r="N165" s="85"/>
      <c r="O165" s="158"/>
    </row>
    <row r="166" spans="1:15" ht="15" hidden="1" customHeight="1" x14ac:dyDescent="0.25">
      <c r="A166" s="240" t="s">
        <v>240</v>
      </c>
      <c r="B166" s="240" t="s">
        <v>241</v>
      </c>
      <c r="C166" s="240" t="s">
        <v>109</v>
      </c>
      <c r="D166" s="240" t="s">
        <v>110</v>
      </c>
      <c r="E166" s="240" t="s">
        <v>232</v>
      </c>
      <c r="F166" s="240" t="s">
        <v>233</v>
      </c>
      <c r="G166" s="240"/>
      <c r="H166" s="240"/>
      <c r="I166" s="241">
        <v>-29691</v>
      </c>
      <c r="J166" s="199"/>
      <c r="K166" s="204" t="s">
        <v>149</v>
      </c>
      <c r="L166" s="85"/>
      <c r="M166" s="85"/>
      <c r="N166" s="85"/>
      <c r="O166" s="158"/>
    </row>
    <row r="167" spans="1:15" ht="15" hidden="1" customHeight="1" x14ac:dyDescent="0.25">
      <c r="A167" s="240" t="s">
        <v>240</v>
      </c>
      <c r="B167" s="240" t="s">
        <v>241</v>
      </c>
      <c r="C167" s="240" t="s">
        <v>109</v>
      </c>
      <c r="D167" s="240" t="s">
        <v>110</v>
      </c>
      <c r="E167" s="240" t="s">
        <v>208</v>
      </c>
      <c r="F167" s="240" t="s">
        <v>209</v>
      </c>
      <c r="G167" s="240" t="s">
        <v>982</v>
      </c>
      <c r="H167" s="240"/>
      <c r="I167" s="241">
        <v>-189635</v>
      </c>
      <c r="J167" s="199">
        <v>169635</v>
      </c>
      <c r="K167" s="204" t="s">
        <v>137</v>
      </c>
      <c r="L167" s="85"/>
      <c r="M167" s="85"/>
      <c r="N167" s="85"/>
      <c r="O167" s="158" t="s">
        <v>987</v>
      </c>
    </row>
    <row r="168" spans="1:15" ht="15" hidden="1" customHeight="1" x14ac:dyDescent="0.25">
      <c r="A168" s="240" t="s">
        <v>244</v>
      </c>
      <c r="B168" s="240" t="s">
        <v>245</v>
      </c>
      <c r="C168" s="240" t="s">
        <v>109</v>
      </c>
      <c r="D168" s="240" t="s">
        <v>110</v>
      </c>
      <c r="E168" s="240" t="s">
        <v>111</v>
      </c>
      <c r="F168" s="240" t="s">
        <v>112</v>
      </c>
      <c r="G168" s="240"/>
      <c r="H168" s="240"/>
      <c r="I168" s="241">
        <v>596887</v>
      </c>
      <c r="J168" s="199"/>
      <c r="K168" s="204" t="s">
        <v>113</v>
      </c>
      <c r="L168" s="85"/>
      <c r="M168" s="85"/>
      <c r="N168" s="85"/>
      <c r="O168" s="158"/>
    </row>
    <row r="169" spans="1:15" ht="15" hidden="1" customHeight="1" x14ac:dyDescent="0.25">
      <c r="A169" s="240" t="s">
        <v>244</v>
      </c>
      <c r="B169" s="240" t="s">
        <v>245</v>
      </c>
      <c r="C169" s="240" t="s">
        <v>109</v>
      </c>
      <c r="D169" s="240" t="s">
        <v>110</v>
      </c>
      <c r="E169" s="240" t="s">
        <v>139</v>
      </c>
      <c r="F169" s="240" t="s">
        <v>140</v>
      </c>
      <c r="G169" s="240"/>
      <c r="H169" s="240"/>
      <c r="I169" s="241">
        <v>71689</v>
      </c>
      <c r="J169" s="199"/>
      <c r="K169" s="204" t="s">
        <v>113</v>
      </c>
      <c r="L169" s="85"/>
      <c r="M169" s="85"/>
      <c r="N169" s="85"/>
      <c r="O169" s="158"/>
    </row>
    <row r="170" spans="1:15" ht="15" hidden="1" customHeight="1" x14ac:dyDescent="0.25">
      <c r="A170" s="240" t="s">
        <v>244</v>
      </c>
      <c r="B170" s="240" t="s">
        <v>245</v>
      </c>
      <c r="C170" s="240" t="s">
        <v>109</v>
      </c>
      <c r="D170" s="240" t="s">
        <v>110</v>
      </c>
      <c r="E170" s="240" t="s">
        <v>246</v>
      </c>
      <c r="F170" s="240" t="s">
        <v>247</v>
      </c>
      <c r="G170" s="240"/>
      <c r="H170" s="240"/>
      <c r="I170" s="241">
        <v>0</v>
      </c>
      <c r="J170" s="199"/>
      <c r="K170" s="204" t="s">
        <v>113</v>
      </c>
      <c r="L170" s="85"/>
      <c r="M170" s="85"/>
      <c r="N170" s="85"/>
      <c r="O170" s="158"/>
    </row>
    <row r="171" spans="1:15" ht="15" hidden="1" customHeight="1" x14ac:dyDescent="0.25">
      <c r="A171" s="240" t="s">
        <v>244</v>
      </c>
      <c r="B171" s="240" t="s">
        <v>245</v>
      </c>
      <c r="C171" s="240" t="s">
        <v>109</v>
      </c>
      <c r="D171" s="240" t="s">
        <v>110</v>
      </c>
      <c r="E171" s="240" t="s">
        <v>192</v>
      </c>
      <c r="F171" s="240" t="s">
        <v>193</v>
      </c>
      <c r="G171" s="240"/>
      <c r="H171" s="240"/>
      <c r="I171" s="241">
        <v>1486</v>
      </c>
      <c r="J171" s="199"/>
      <c r="K171" s="204" t="s">
        <v>113</v>
      </c>
      <c r="L171" s="85"/>
      <c r="M171" s="85"/>
      <c r="N171" s="85"/>
      <c r="O171" s="158"/>
    </row>
    <row r="172" spans="1:15" ht="15" hidden="1" customHeight="1" x14ac:dyDescent="0.25">
      <c r="A172" s="240" t="s">
        <v>244</v>
      </c>
      <c r="B172" s="240" t="s">
        <v>245</v>
      </c>
      <c r="C172" s="240" t="s">
        <v>109</v>
      </c>
      <c r="D172" s="240" t="s">
        <v>110</v>
      </c>
      <c r="E172" s="240" t="s">
        <v>114</v>
      </c>
      <c r="F172" s="240" t="s">
        <v>115</v>
      </c>
      <c r="G172" s="240"/>
      <c r="H172" s="240"/>
      <c r="I172" s="241">
        <v>2987</v>
      </c>
      <c r="J172" s="199"/>
      <c r="K172" s="204" t="s">
        <v>113</v>
      </c>
      <c r="L172" s="85"/>
      <c r="M172" s="85"/>
      <c r="N172" s="85"/>
      <c r="O172" s="158"/>
    </row>
    <row r="173" spans="1:15" ht="15" hidden="1" customHeight="1" x14ac:dyDescent="0.25">
      <c r="A173" s="240" t="s">
        <v>244</v>
      </c>
      <c r="B173" s="240" t="s">
        <v>245</v>
      </c>
      <c r="C173" s="240" t="s">
        <v>109</v>
      </c>
      <c r="D173" s="240" t="s">
        <v>110</v>
      </c>
      <c r="E173" s="240" t="s">
        <v>117</v>
      </c>
      <c r="F173" s="240" t="s">
        <v>118</v>
      </c>
      <c r="G173" s="240"/>
      <c r="H173" s="240"/>
      <c r="I173" s="241">
        <v>423</v>
      </c>
      <c r="J173" s="199"/>
      <c r="K173" s="204" t="s">
        <v>113</v>
      </c>
      <c r="L173" s="85"/>
      <c r="M173" s="85"/>
      <c r="N173" s="85"/>
      <c r="O173" s="158"/>
    </row>
    <row r="174" spans="1:15" ht="15" hidden="1" customHeight="1" x14ac:dyDescent="0.25">
      <c r="A174" s="240" t="s">
        <v>244</v>
      </c>
      <c r="B174" s="240" t="s">
        <v>245</v>
      </c>
      <c r="C174" s="240" t="s">
        <v>109</v>
      </c>
      <c r="D174" s="240" t="s">
        <v>110</v>
      </c>
      <c r="E174" s="240" t="s">
        <v>120</v>
      </c>
      <c r="F174" s="240" t="s">
        <v>121</v>
      </c>
      <c r="G174" s="240"/>
      <c r="H174" s="240"/>
      <c r="I174" s="241">
        <v>150374</v>
      </c>
      <c r="J174" s="199"/>
      <c r="K174" s="204" t="s">
        <v>116</v>
      </c>
      <c r="L174" s="85"/>
      <c r="M174" s="85"/>
      <c r="N174" s="85"/>
      <c r="O174" s="158"/>
    </row>
    <row r="175" spans="1:15" ht="15" hidden="1" customHeight="1" x14ac:dyDescent="0.25">
      <c r="A175" s="240" t="s">
        <v>244</v>
      </c>
      <c r="B175" s="240" t="s">
        <v>245</v>
      </c>
      <c r="C175" s="240" t="s">
        <v>109</v>
      </c>
      <c r="D175" s="240" t="s">
        <v>110</v>
      </c>
      <c r="E175" s="240" t="s">
        <v>248</v>
      </c>
      <c r="F175" s="240" t="s">
        <v>249</v>
      </c>
      <c r="G175" s="240"/>
      <c r="H175" s="240"/>
      <c r="I175" s="241">
        <v>3118</v>
      </c>
      <c r="J175" s="199"/>
      <c r="K175" s="204" t="s">
        <v>116</v>
      </c>
      <c r="L175" s="85"/>
      <c r="M175" s="85"/>
      <c r="N175" s="85"/>
      <c r="O175" s="158"/>
    </row>
    <row r="176" spans="1:15" ht="15" hidden="1" customHeight="1" x14ac:dyDescent="0.25">
      <c r="A176" s="240" t="s">
        <v>244</v>
      </c>
      <c r="B176" s="240" t="s">
        <v>245</v>
      </c>
      <c r="C176" s="240" t="s">
        <v>109</v>
      </c>
      <c r="D176" s="240" t="s">
        <v>110</v>
      </c>
      <c r="E176" s="240" t="s">
        <v>123</v>
      </c>
      <c r="F176" s="240" t="s">
        <v>124</v>
      </c>
      <c r="G176" s="240"/>
      <c r="H176" s="240"/>
      <c r="I176" s="241">
        <v>1026</v>
      </c>
      <c r="J176" s="199"/>
      <c r="K176" s="204" t="s">
        <v>113</v>
      </c>
      <c r="L176" s="85"/>
      <c r="M176" s="85"/>
      <c r="N176" s="85"/>
      <c r="O176" s="158"/>
    </row>
    <row r="177" spans="1:15" ht="15" hidden="1" customHeight="1" x14ac:dyDescent="0.25">
      <c r="A177" s="240" t="s">
        <v>244</v>
      </c>
      <c r="B177" s="240" t="s">
        <v>245</v>
      </c>
      <c r="C177" s="240" t="s">
        <v>109</v>
      </c>
      <c r="D177" s="240" t="s">
        <v>110</v>
      </c>
      <c r="E177" s="240" t="s">
        <v>126</v>
      </c>
      <c r="F177" s="240" t="s">
        <v>127</v>
      </c>
      <c r="G177" s="240"/>
      <c r="H177" s="240"/>
      <c r="I177" s="241">
        <v>104506</v>
      </c>
      <c r="J177" s="199"/>
      <c r="K177" s="204" t="s">
        <v>119</v>
      </c>
      <c r="L177" s="85"/>
      <c r="M177" s="85"/>
      <c r="N177" s="85"/>
      <c r="O177" s="158"/>
    </row>
    <row r="178" spans="1:15" ht="15" hidden="1" customHeight="1" x14ac:dyDescent="0.25">
      <c r="A178" s="240" t="s">
        <v>244</v>
      </c>
      <c r="B178" s="240" t="s">
        <v>245</v>
      </c>
      <c r="C178" s="240" t="s">
        <v>109</v>
      </c>
      <c r="D178" s="240" t="s">
        <v>110</v>
      </c>
      <c r="E178" s="240" t="s">
        <v>180</v>
      </c>
      <c r="F178" s="240" t="s">
        <v>181</v>
      </c>
      <c r="G178" s="240"/>
      <c r="H178" s="240"/>
      <c r="I178" s="241">
        <v>0</v>
      </c>
      <c r="J178" s="199"/>
      <c r="K178" s="204" t="s">
        <v>122</v>
      </c>
      <c r="L178" s="85"/>
      <c r="M178" s="85"/>
      <c r="N178" s="85"/>
      <c r="O178" s="158"/>
    </row>
    <row r="179" spans="1:15" ht="15" hidden="1" customHeight="1" x14ac:dyDescent="0.25">
      <c r="A179" s="240" t="s">
        <v>244</v>
      </c>
      <c r="B179" s="240" t="s">
        <v>245</v>
      </c>
      <c r="C179" s="240" t="s">
        <v>109</v>
      </c>
      <c r="D179" s="240" t="s">
        <v>110</v>
      </c>
      <c r="E179" s="240" t="s">
        <v>194</v>
      </c>
      <c r="F179" s="240" t="s">
        <v>195</v>
      </c>
      <c r="G179" s="240"/>
      <c r="H179" s="240"/>
      <c r="I179" s="241">
        <v>0</v>
      </c>
      <c r="J179" s="199"/>
      <c r="K179" s="204" t="s">
        <v>122</v>
      </c>
      <c r="L179" s="85"/>
      <c r="M179" s="85"/>
      <c r="N179" s="85"/>
      <c r="O179" s="158"/>
    </row>
    <row r="180" spans="1:15" ht="15" hidden="1" customHeight="1" x14ac:dyDescent="0.25">
      <c r="A180" s="240" t="s">
        <v>244</v>
      </c>
      <c r="B180" s="240" t="s">
        <v>245</v>
      </c>
      <c r="C180" s="240" t="s">
        <v>109</v>
      </c>
      <c r="D180" s="240" t="s">
        <v>110</v>
      </c>
      <c r="E180" s="240" t="s">
        <v>214</v>
      </c>
      <c r="F180" s="240" t="s">
        <v>215</v>
      </c>
      <c r="G180" s="240"/>
      <c r="H180" s="240"/>
      <c r="I180" s="241">
        <v>224</v>
      </c>
      <c r="J180" s="199"/>
      <c r="K180" s="204" t="s">
        <v>122</v>
      </c>
      <c r="L180" s="85"/>
      <c r="M180" s="85"/>
      <c r="N180" s="85"/>
      <c r="O180" s="158"/>
    </row>
    <row r="181" spans="1:15" ht="15" hidden="1" customHeight="1" x14ac:dyDescent="0.25">
      <c r="A181" s="240" t="s">
        <v>244</v>
      </c>
      <c r="B181" s="240" t="s">
        <v>245</v>
      </c>
      <c r="C181" s="240" t="s">
        <v>109</v>
      </c>
      <c r="D181" s="240" t="s">
        <v>110</v>
      </c>
      <c r="E181" s="240" t="s">
        <v>156</v>
      </c>
      <c r="F181" s="240" t="s">
        <v>157</v>
      </c>
      <c r="G181" s="240"/>
      <c r="H181" s="240"/>
      <c r="I181" s="241">
        <v>23961</v>
      </c>
      <c r="J181" s="199"/>
      <c r="K181" s="204" t="s">
        <v>122</v>
      </c>
      <c r="L181" s="85"/>
      <c r="M181" s="85"/>
      <c r="N181" s="85"/>
      <c r="O181" s="158"/>
    </row>
    <row r="182" spans="1:15" ht="15" hidden="1" customHeight="1" x14ac:dyDescent="0.25">
      <c r="A182" s="240" t="s">
        <v>244</v>
      </c>
      <c r="B182" s="240" t="s">
        <v>245</v>
      </c>
      <c r="C182" s="240" t="s">
        <v>109</v>
      </c>
      <c r="D182" s="240" t="s">
        <v>110</v>
      </c>
      <c r="E182" s="240" t="s">
        <v>218</v>
      </c>
      <c r="F182" s="240" t="s">
        <v>219</v>
      </c>
      <c r="G182" s="240"/>
      <c r="H182" s="240"/>
      <c r="I182" s="241">
        <v>0</v>
      </c>
      <c r="J182" s="199"/>
      <c r="K182" s="204" t="s">
        <v>122</v>
      </c>
      <c r="L182" s="85"/>
      <c r="M182" s="85"/>
      <c r="N182" s="85"/>
      <c r="O182" s="158"/>
    </row>
    <row r="183" spans="1:15" ht="15" hidden="1" customHeight="1" x14ac:dyDescent="0.25">
      <c r="A183" s="240" t="s">
        <v>244</v>
      </c>
      <c r="B183" s="240" t="s">
        <v>245</v>
      </c>
      <c r="C183" s="240" t="s">
        <v>109</v>
      </c>
      <c r="D183" s="240" t="s">
        <v>110</v>
      </c>
      <c r="E183" s="240" t="s">
        <v>147</v>
      </c>
      <c r="F183" s="240" t="s">
        <v>148</v>
      </c>
      <c r="G183" s="240"/>
      <c r="H183" s="240"/>
      <c r="I183" s="241">
        <v>1118</v>
      </c>
      <c r="J183" s="199"/>
      <c r="K183" s="204" t="s">
        <v>122</v>
      </c>
      <c r="L183" s="85"/>
      <c r="M183" s="85"/>
      <c r="N183" s="85"/>
      <c r="O183" s="158"/>
    </row>
    <row r="184" spans="1:15" ht="15" hidden="1" customHeight="1" x14ac:dyDescent="0.25">
      <c r="A184" s="240" t="s">
        <v>244</v>
      </c>
      <c r="B184" s="240" t="s">
        <v>245</v>
      </c>
      <c r="C184" s="240" t="s">
        <v>109</v>
      </c>
      <c r="D184" s="240" t="s">
        <v>110</v>
      </c>
      <c r="E184" s="240" t="s">
        <v>182</v>
      </c>
      <c r="F184" s="240" t="s">
        <v>183</v>
      </c>
      <c r="G184" s="240"/>
      <c r="H184" s="240"/>
      <c r="I184" s="241">
        <v>1882</v>
      </c>
      <c r="J184" s="199"/>
      <c r="K184" s="204" t="s">
        <v>122</v>
      </c>
      <c r="L184" s="85"/>
      <c r="M184" s="85"/>
      <c r="N184" s="85"/>
      <c r="O184" s="158"/>
    </row>
    <row r="185" spans="1:15" ht="15" hidden="1" customHeight="1" x14ac:dyDescent="0.25">
      <c r="A185" s="240" t="s">
        <v>244</v>
      </c>
      <c r="B185" s="240" t="s">
        <v>245</v>
      </c>
      <c r="C185" s="240" t="s">
        <v>109</v>
      </c>
      <c r="D185" s="240" t="s">
        <v>110</v>
      </c>
      <c r="E185" s="240" t="s">
        <v>236</v>
      </c>
      <c r="F185" s="240" t="s">
        <v>237</v>
      </c>
      <c r="G185" s="240"/>
      <c r="H185" s="240"/>
      <c r="I185" s="241">
        <v>1615</v>
      </c>
      <c r="J185" s="199"/>
      <c r="K185" s="204" t="s">
        <v>122</v>
      </c>
      <c r="L185" s="85"/>
      <c r="M185" s="85"/>
      <c r="N185" s="85"/>
      <c r="O185" s="158"/>
    </row>
    <row r="186" spans="1:15" ht="15" hidden="1" customHeight="1" x14ac:dyDescent="0.25">
      <c r="A186" s="240" t="s">
        <v>244</v>
      </c>
      <c r="B186" s="240" t="s">
        <v>245</v>
      </c>
      <c r="C186" s="240" t="s">
        <v>109</v>
      </c>
      <c r="D186" s="240" t="s">
        <v>110</v>
      </c>
      <c r="E186" s="240" t="s">
        <v>184</v>
      </c>
      <c r="F186" s="240" t="s">
        <v>185</v>
      </c>
      <c r="G186" s="240">
        <v>408</v>
      </c>
      <c r="H186" s="240"/>
      <c r="I186" s="241">
        <v>2679</v>
      </c>
      <c r="J186" s="199">
        <v>-2679</v>
      </c>
      <c r="K186" s="204" t="s">
        <v>122</v>
      </c>
      <c r="L186" s="85"/>
      <c r="M186" s="85"/>
      <c r="N186" s="85"/>
      <c r="O186" s="158" t="s">
        <v>978</v>
      </c>
    </row>
    <row r="187" spans="1:15" ht="15" hidden="1" customHeight="1" x14ac:dyDescent="0.25">
      <c r="A187" s="240" t="s">
        <v>244</v>
      </c>
      <c r="B187" s="240" t="s">
        <v>245</v>
      </c>
      <c r="C187" s="240" t="s">
        <v>109</v>
      </c>
      <c r="D187" s="240" t="s">
        <v>110</v>
      </c>
      <c r="E187" s="240" t="s">
        <v>129</v>
      </c>
      <c r="F187" s="240" t="s">
        <v>130</v>
      </c>
      <c r="G187" s="240"/>
      <c r="H187" s="240"/>
      <c r="I187" s="241">
        <v>2023</v>
      </c>
      <c r="J187" s="199"/>
      <c r="K187" s="204" t="s">
        <v>122</v>
      </c>
      <c r="L187" s="85"/>
      <c r="M187" s="85"/>
      <c r="N187" s="85"/>
      <c r="O187" s="158"/>
    </row>
    <row r="188" spans="1:15" ht="15" hidden="1" customHeight="1" x14ac:dyDescent="0.25">
      <c r="A188" s="240" t="s">
        <v>244</v>
      </c>
      <c r="B188" s="240" t="s">
        <v>245</v>
      </c>
      <c r="C188" s="240" t="s">
        <v>109</v>
      </c>
      <c r="D188" s="240" t="s">
        <v>110</v>
      </c>
      <c r="E188" s="240" t="s">
        <v>166</v>
      </c>
      <c r="F188" s="240" t="s">
        <v>167</v>
      </c>
      <c r="G188" s="240"/>
      <c r="H188" s="240"/>
      <c r="I188" s="241">
        <v>5791</v>
      </c>
      <c r="J188" s="199"/>
      <c r="K188" s="204" t="s">
        <v>122</v>
      </c>
      <c r="L188" s="85"/>
      <c r="M188" s="85"/>
      <c r="N188" s="85"/>
      <c r="O188" s="158"/>
    </row>
    <row r="189" spans="1:15" ht="15" hidden="1" customHeight="1" x14ac:dyDescent="0.25">
      <c r="A189" s="240" t="s">
        <v>244</v>
      </c>
      <c r="B189" s="240" t="s">
        <v>245</v>
      </c>
      <c r="C189" s="240" t="s">
        <v>109</v>
      </c>
      <c r="D189" s="240" t="s">
        <v>110</v>
      </c>
      <c r="E189" s="240" t="s">
        <v>250</v>
      </c>
      <c r="F189" s="240" t="s">
        <v>251</v>
      </c>
      <c r="G189" s="240"/>
      <c r="H189" s="240"/>
      <c r="I189" s="241">
        <v>750</v>
      </c>
      <c r="J189" s="199"/>
      <c r="K189" s="204" t="s">
        <v>122</v>
      </c>
      <c r="L189" s="85"/>
      <c r="M189" s="85"/>
      <c r="N189" s="85"/>
      <c r="O189" s="158"/>
    </row>
    <row r="190" spans="1:15" ht="15" hidden="1" customHeight="1" x14ac:dyDescent="0.25">
      <c r="A190" s="240" t="s">
        <v>244</v>
      </c>
      <c r="B190" s="240" t="s">
        <v>245</v>
      </c>
      <c r="C190" s="240" t="s">
        <v>109</v>
      </c>
      <c r="D190" s="240" t="s">
        <v>110</v>
      </c>
      <c r="E190" s="240" t="s">
        <v>159</v>
      </c>
      <c r="F190" s="240" t="s">
        <v>160</v>
      </c>
      <c r="G190" s="240"/>
      <c r="H190" s="240"/>
      <c r="I190" s="241">
        <v>5678</v>
      </c>
      <c r="J190" s="199"/>
      <c r="K190" s="204" t="s">
        <v>125</v>
      </c>
      <c r="L190" s="85"/>
      <c r="M190" s="85"/>
      <c r="N190" s="85"/>
      <c r="O190" s="158"/>
    </row>
    <row r="191" spans="1:15" ht="15" hidden="1" customHeight="1" x14ac:dyDescent="0.25">
      <c r="A191" s="240" t="s">
        <v>244</v>
      </c>
      <c r="B191" s="240" t="s">
        <v>245</v>
      </c>
      <c r="C191" s="240" t="s">
        <v>109</v>
      </c>
      <c r="D191" s="240" t="s">
        <v>110</v>
      </c>
      <c r="E191" s="240" t="s">
        <v>228</v>
      </c>
      <c r="F191" s="240" t="s">
        <v>229</v>
      </c>
      <c r="G191" s="240"/>
      <c r="H191" s="240"/>
      <c r="I191" s="241">
        <v>-92066</v>
      </c>
      <c r="J191" s="199"/>
      <c r="K191" s="204" t="s">
        <v>141</v>
      </c>
      <c r="L191" s="85"/>
      <c r="M191" s="85"/>
      <c r="N191" s="85"/>
      <c r="O191" s="158"/>
    </row>
    <row r="192" spans="1:15" ht="15" hidden="1" customHeight="1" x14ac:dyDescent="0.25">
      <c r="A192" s="240" t="s">
        <v>244</v>
      </c>
      <c r="B192" s="240" t="s">
        <v>245</v>
      </c>
      <c r="C192" s="240" t="s">
        <v>109</v>
      </c>
      <c r="D192" s="240" t="s">
        <v>110</v>
      </c>
      <c r="E192" s="240" t="s">
        <v>132</v>
      </c>
      <c r="F192" s="240" t="s">
        <v>133</v>
      </c>
      <c r="G192" s="240"/>
      <c r="H192" s="240"/>
      <c r="I192" s="241">
        <v>-24304</v>
      </c>
      <c r="J192" s="199"/>
      <c r="K192" s="204" t="s">
        <v>134</v>
      </c>
      <c r="L192" s="85"/>
      <c r="M192" s="85"/>
      <c r="N192" s="85"/>
      <c r="O192" s="158"/>
    </row>
    <row r="193" spans="1:15" ht="15" hidden="1" customHeight="1" x14ac:dyDescent="0.25">
      <c r="A193" s="240" t="s">
        <v>244</v>
      </c>
      <c r="B193" s="240" t="s">
        <v>245</v>
      </c>
      <c r="C193" s="240" t="s">
        <v>109</v>
      </c>
      <c r="D193" s="240" t="s">
        <v>110</v>
      </c>
      <c r="E193" s="240" t="s">
        <v>151</v>
      </c>
      <c r="F193" s="240" t="s">
        <v>152</v>
      </c>
      <c r="G193" s="240"/>
      <c r="H193" s="240"/>
      <c r="I193" s="241">
        <v>0</v>
      </c>
      <c r="J193" s="199"/>
      <c r="K193" s="204" t="s">
        <v>128</v>
      </c>
      <c r="L193" s="85"/>
      <c r="M193" s="85"/>
      <c r="N193" s="85"/>
      <c r="O193" s="158"/>
    </row>
    <row r="194" spans="1:15" ht="15" hidden="1" customHeight="1" x14ac:dyDescent="0.25">
      <c r="A194" s="240" t="s">
        <v>244</v>
      </c>
      <c r="B194" s="240" t="s">
        <v>245</v>
      </c>
      <c r="C194" s="240" t="s">
        <v>109</v>
      </c>
      <c r="D194" s="240" t="s">
        <v>110</v>
      </c>
      <c r="E194" s="240" t="s">
        <v>162</v>
      </c>
      <c r="F194" s="240" t="s">
        <v>163</v>
      </c>
      <c r="G194" s="240"/>
      <c r="H194" s="240"/>
      <c r="I194" s="241">
        <v>-5678</v>
      </c>
      <c r="J194" s="199"/>
      <c r="K194" s="204" t="s">
        <v>131</v>
      </c>
      <c r="L194" s="85"/>
      <c r="M194" s="85"/>
      <c r="N194" s="85"/>
      <c r="O194" s="158"/>
    </row>
    <row r="195" spans="1:15" ht="15" hidden="1" customHeight="1" x14ac:dyDescent="0.25">
      <c r="A195" s="240" t="s">
        <v>252</v>
      </c>
      <c r="B195" s="240" t="s">
        <v>253</v>
      </c>
      <c r="C195" s="240" t="s">
        <v>109</v>
      </c>
      <c r="D195" s="240" t="s">
        <v>110</v>
      </c>
      <c r="E195" s="240" t="s">
        <v>111</v>
      </c>
      <c r="F195" s="240" t="s">
        <v>112</v>
      </c>
      <c r="G195" s="240"/>
      <c r="H195" s="240"/>
      <c r="I195" s="241">
        <v>6309932</v>
      </c>
      <c r="J195" s="199"/>
      <c r="K195" s="204" t="s">
        <v>113</v>
      </c>
      <c r="L195" s="85"/>
      <c r="M195" s="85"/>
      <c r="N195" s="85"/>
      <c r="O195" s="158"/>
    </row>
    <row r="196" spans="1:15" ht="15" hidden="1" customHeight="1" x14ac:dyDescent="0.25">
      <c r="A196" s="240" t="s">
        <v>252</v>
      </c>
      <c r="B196" s="240" t="s">
        <v>253</v>
      </c>
      <c r="C196" s="240" t="s">
        <v>109</v>
      </c>
      <c r="D196" s="240" t="s">
        <v>110</v>
      </c>
      <c r="E196" s="240" t="s">
        <v>139</v>
      </c>
      <c r="F196" s="240" t="s">
        <v>140</v>
      </c>
      <c r="G196" s="240">
        <v>408</v>
      </c>
      <c r="H196" s="240"/>
      <c r="I196" s="241">
        <v>125852</v>
      </c>
      <c r="J196" s="199">
        <v>-13036</v>
      </c>
      <c r="K196" s="204" t="s">
        <v>113</v>
      </c>
      <c r="L196" s="85"/>
      <c r="M196" s="85"/>
      <c r="N196" s="85"/>
      <c r="O196" s="158" t="s">
        <v>978</v>
      </c>
    </row>
    <row r="197" spans="1:15" ht="15" hidden="1" customHeight="1" x14ac:dyDescent="0.25">
      <c r="A197" s="240" t="s">
        <v>252</v>
      </c>
      <c r="B197" s="240" t="s">
        <v>253</v>
      </c>
      <c r="C197" s="240" t="s">
        <v>109</v>
      </c>
      <c r="D197" s="240" t="s">
        <v>110</v>
      </c>
      <c r="E197" s="240" t="s">
        <v>192</v>
      </c>
      <c r="F197" s="240" t="s">
        <v>193</v>
      </c>
      <c r="G197" s="240"/>
      <c r="H197" s="240"/>
      <c r="I197" s="241">
        <v>15205</v>
      </c>
      <c r="J197" s="199"/>
      <c r="K197" s="204" t="s">
        <v>113</v>
      </c>
      <c r="L197" s="85"/>
      <c r="M197" s="85"/>
      <c r="N197" s="85"/>
      <c r="O197" s="158"/>
    </row>
    <row r="198" spans="1:15" ht="15" hidden="1" customHeight="1" x14ac:dyDescent="0.25">
      <c r="A198" s="240" t="s">
        <v>252</v>
      </c>
      <c r="B198" s="240" t="s">
        <v>253</v>
      </c>
      <c r="C198" s="240" t="s">
        <v>109</v>
      </c>
      <c r="D198" s="240" t="s">
        <v>110</v>
      </c>
      <c r="E198" s="240" t="s">
        <v>114</v>
      </c>
      <c r="F198" s="240" t="s">
        <v>115</v>
      </c>
      <c r="G198" s="240"/>
      <c r="H198" s="240"/>
      <c r="I198" s="241">
        <v>19703</v>
      </c>
      <c r="J198" s="199"/>
      <c r="K198" s="204" t="s">
        <v>113</v>
      </c>
      <c r="L198" s="85"/>
      <c r="M198" s="85"/>
      <c r="N198" s="85"/>
      <c r="O198" s="158"/>
    </row>
    <row r="199" spans="1:15" ht="15" hidden="1" customHeight="1" x14ac:dyDescent="0.25">
      <c r="A199" s="240" t="s">
        <v>252</v>
      </c>
      <c r="B199" s="240" t="s">
        <v>253</v>
      </c>
      <c r="C199" s="240" t="s">
        <v>109</v>
      </c>
      <c r="D199" s="240" t="s">
        <v>110</v>
      </c>
      <c r="E199" s="240" t="s">
        <v>117</v>
      </c>
      <c r="F199" s="240" t="s">
        <v>118</v>
      </c>
      <c r="G199" s="240"/>
      <c r="H199" s="240"/>
      <c r="I199" s="241">
        <v>4392</v>
      </c>
      <c r="J199" s="199"/>
      <c r="K199" s="204" t="s">
        <v>113</v>
      </c>
      <c r="L199" s="85"/>
      <c r="M199" s="85"/>
      <c r="N199" s="85"/>
      <c r="O199" s="158"/>
    </row>
    <row r="200" spans="1:15" ht="15" hidden="1" customHeight="1" x14ac:dyDescent="0.25">
      <c r="A200" s="240" t="s">
        <v>252</v>
      </c>
      <c r="B200" s="240" t="s">
        <v>253</v>
      </c>
      <c r="C200" s="240" t="s">
        <v>109</v>
      </c>
      <c r="D200" s="240" t="s">
        <v>110</v>
      </c>
      <c r="E200" s="240" t="s">
        <v>176</v>
      </c>
      <c r="F200" s="240" t="s">
        <v>177</v>
      </c>
      <c r="G200" s="240"/>
      <c r="H200" s="240"/>
      <c r="I200" s="241">
        <v>-4392</v>
      </c>
      <c r="J200" s="199"/>
      <c r="K200" s="204" t="s">
        <v>113</v>
      </c>
      <c r="L200" s="85"/>
      <c r="M200" s="85"/>
      <c r="N200" s="85"/>
      <c r="O200" s="158"/>
    </row>
    <row r="201" spans="1:15" ht="15" hidden="1" customHeight="1" x14ac:dyDescent="0.25">
      <c r="A201" s="240" t="s">
        <v>252</v>
      </c>
      <c r="B201" s="240" t="s">
        <v>253</v>
      </c>
      <c r="C201" s="240" t="s">
        <v>109</v>
      </c>
      <c r="D201" s="240" t="s">
        <v>110</v>
      </c>
      <c r="E201" s="240" t="s">
        <v>120</v>
      </c>
      <c r="F201" s="240" t="s">
        <v>121</v>
      </c>
      <c r="G201" s="240">
        <v>408</v>
      </c>
      <c r="H201" s="240"/>
      <c r="I201" s="241">
        <v>1676537</v>
      </c>
      <c r="J201" s="199">
        <v>-1443</v>
      </c>
      <c r="K201" s="204" t="s">
        <v>116</v>
      </c>
      <c r="L201" s="85"/>
      <c r="M201" s="85"/>
      <c r="N201" s="85"/>
      <c r="O201" s="158" t="s">
        <v>978</v>
      </c>
    </row>
    <row r="202" spans="1:15" ht="15" hidden="1" customHeight="1" x14ac:dyDescent="0.25">
      <c r="A202" s="240" t="s">
        <v>252</v>
      </c>
      <c r="B202" s="240" t="s">
        <v>253</v>
      </c>
      <c r="C202" s="240" t="s">
        <v>109</v>
      </c>
      <c r="D202" s="240" t="s">
        <v>110</v>
      </c>
      <c r="E202" s="240" t="s">
        <v>123</v>
      </c>
      <c r="F202" s="240" t="s">
        <v>124</v>
      </c>
      <c r="G202" s="240"/>
      <c r="H202" s="240"/>
      <c r="I202" s="241">
        <v>6744</v>
      </c>
      <c r="J202" s="199"/>
      <c r="K202" s="204" t="s">
        <v>113</v>
      </c>
      <c r="L202" s="85"/>
      <c r="M202" s="85"/>
      <c r="N202" s="85"/>
      <c r="O202" s="158"/>
    </row>
    <row r="203" spans="1:15" ht="15" hidden="1" customHeight="1" x14ac:dyDescent="0.25">
      <c r="A203" s="240" t="s">
        <v>252</v>
      </c>
      <c r="B203" s="240" t="s">
        <v>253</v>
      </c>
      <c r="C203" s="240" t="s">
        <v>109</v>
      </c>
      <c r="D203" s="240" t="s">
        <v>110</v>
      </c>
      <c r="E203" s="240" t="s">
        <v>126</v>
      </c>
      <c r="F203" s="240" t="s">
        <v>127</v>
      </c>
      <c r="G203" s="240">
        <v>408</v>
      </c>
      <c r="H203" s="240"/>
      <c r="I203" s="241">
        <v>974823</v>
      </c>
      <c r="J203" s="199">
        <v>-2042</v>
      </c>
      <c r="K203" s="204" t="s">
        <v>119</v>
      </c>
      <c r="L203" s="85"/>
      <c r="M203" s="85"/>
      <c r="N203" s="85"/>
      <c r="O203" s="158" t="s">
        <v>977</v>
      </c>
    </row>
    <row r="204" spans="1:15" ht="15" hidden="1" customHeight="1" x14ac:dyDescent="0.25">
      <c r="A204" s="240" t="s">
        <v>252</v>
      </c>
      <c r="B204" s="240" t="s">
        <v>253</v>
      </c>
      <c r="C204" s="240" t="s">
        <v>109</v>
      </c>
      <c r="D204" s="240" t="s">
        <v>110</v>
      </c>
      <c r="E204" s="240" t="s">
        <v>180</v>
      </c>
      <c r="F204" s="240" t="s">
        <v>181</v>
      </c>
      <c r="G204" s="240"/>
      <c r="H204" s="240"/>
      <c r="I204" s="241">
        <v>13389</v>
      </c>
      <c r="J204" s="199"/>
      <c r="K204" s="204" t="s">
        <v>122</v>
      </c>
      <c r="L204" s="85"/>
      <c r="M204" s="85"/>
      <c r="N204" s="85"/>
      <c r="O204" s="158"/>
    </row>
    <row r="205" spans="1:15" ht="15" hidden="1" customHeight="1" x14ac:dyDescent="0.25">
      <c r="A205" s="240" t="s">
        <v>252</v>
      </c>
      <c r="B205" s="240" t="s">
        <v>253</v>
      </c>
      <c r="C205" s="240" t="s">
        <v>109</v>
      </c>
      <c r="D205" s="240" t="s">
        <v>110</v>
      </c>
      <c r="E205" s="240" t="s">
        <v>194</v>
      </c>
      <c r="F205" s="240" t="s">
        <v>195</v>
      </c>
      <c r="G205" s="240"/>
      <c r="H205" s="240"/>
      <c r="I205" s="241">
        <v>1453</v>
      </c>
      <c r="J205" s="199"/>
      <c r="K205" s="204" t="s">
        <v>122</v>
      </c>
      <c r="L205" s="85"/>
      <c r="M205" s="85"/>
      <c r="N205" s="85"/>
      <c r="O205" s="158"/>
    </row>
    <row r="206" spans="1:15" ht="15" hidden="1" customHeight="1" x14ac:dyDescent="0.25">
      <c r="A206" s="240" t="s">
        <v>252</v>
      </c>
      <c r="B206" s="240" t="s">
        <v>253</v>
      </c>
      <c r="C206" s="240" t="s">
        <v>109</v>
      </c>
      <c r="D206" s="240" t="s">
        <v>110</v>
      </c>
      <c r="E206" s="240" t="s">
        <v>214</v>
      </c>
      <c r="F206" s="240" t="s">
        <v>215</v>
      </c>
      <c r="G206" s="240"/>
      <c r="H206" s="240"/>
      <c r="I206" s="241">
        <v>0</v>
      </c>
      <c r="J206" s="199"/>
      <c r="K206" s="204" t="s">
        <v>122</v>
      </c>
      <c r="L206" s="85"/>
      <c r="M206" s="85"/>
      <c r="N206" s="85"/>
      <c r="O206" s="158"/>
    </row>
    <row r="207" spans="1:15" ht="15" hidden="1" customHeight="1" x14ac:dyDescent="0.25">
      <c r="A207" s="240" t="s">
        <v>252</v>
      </c>
      <c r="B207" s="240" t="s">
        <v>253</v>
      </c>
      <c r="C207" s="240" t="s">
        <v>109</v>
      </c>
      <c r="D207" s="240" t="s">
        <v>110</v>
      </c>
      <c r="E207" s="240" t="s">
        <v>216</v>
      </c>
      <c r="F207" s="240" t="s">
        <v>217</v>
      </c>
      <c r="G207" s="240"/>
      <c r="H207" s="240"/>
      <c r="I207" s="241">
        <v>830</v>
      </c>
      <c r="J207" s="199"/>
      <c r="K207" s="204" t="s">
        <v>122</v>
      </c>
      <c r="L207" s="85"/>
      <c r="M207" s="85"/>
      <c r="N207" s="85"/>
      <c r="O207" s="158"/>
    </row>
    <row r="208" spans="1:15" ht="15" hidden="1" customHeight="1" x14ac:dyDescent="0.25">
      <c r="A208" s="240" t="s">
        <v>252</v>
      </c>
      <c r="B208" s="240" t="s">
        <v>253</v>
      </c>
      <c r="C208" s="240" t="s">
        <v>109</v>
      </c>
      <c r="D208" s="240" t="s">
        <v>110</v>
      </c>
      <c r="E208" s="240" t="s">
        <v>156</v>
      </c>
      <c r="F208" s="240" t="s">
        <v>157</v>
      </c>
      <c r="G208" s="240"/>
      <c r="H208" s="240"/>
      <c r="I208" s="241">
        <v>12308</v>
      </c>
      <c r="J208" s="199"/>
      <c r="K208" s="204" t="s">
        <v>122</v>
      </c>
      <c r="L208" s="85"/>
      <c r="M208" s="85"/>
      <c r="N208" s="85"/>
      <c r="O208" s="158"/>
    </row>
    <row r="209" spans="1:15" ht="15" hidden="1" customHeight="1" x14ac:dyDescent="0.25">
      <c r="A209" s="240" t="s">
        <v>252</v>
      </c>
      <c r="B209" s="240" t="s">
        <v>253</v>
      </c>
      <c r="C209" s="240" t="s">
        <v>109</v>
      </c>
      <c r="D209" s="240" t="s">
        <v>110</v>
      </c>
      <c r="E209" s="240" t="s">
        <v>218</v>
      </c>
      <c r="F209" s="240" t="s">
        <v>219</v>
      </c>
      <c r="G209" s="240"/>
      <c r="H209" s="240"/>
      <c r="I209" s="241">
        <v>141344</v>
      </c>
      <c r="J209" s="199"/>
      <c r="K209" s="204" t="s">
        <v>122</v>
      </c>
      <c r="L209" s="85"/>
      <c r="M209" s="85"/>
      <c r="N209" s="85"/>
      <c r="O209" s="158"/>
    </row>
    <row r="210" spans="1:15" ht="15" hidden="1" customHeight="1" x14ac:dyDescent="0.25">
      <c r="A210" s="240" t="s">
        <v>252</v>
      </c>
      <c r="B210" s="240" t="s">
        <v>253</v>
      </c>
      <c r="C210" s="240" t="s">
        <v>109</v>
      </c>
      <c r="D210" s="240" t="s">
        <v>110</v>
      </c>
      <c r="E210" s="240" t="s">
        <v>147</v>
      </c>
      <c r="F210" s="240" t="s">
        <v>148</v>
      </c>
      <c r="G210" s="240"/>
      <c r="H210" s="240"/>
      <c r="I210" s="241">
        <v>19251</v>
      </c>
      <c r="J210" s="199"/>
      <c r="K210" s="204" t="s">
        <v>122</v>
      </c>
      <c r="L210" s="85"/>
      <c r="M210" s="85"/>
      <c r="N210" s="85"/>
      <c r="O210" s="158"/>
    </row>
    <row r="211" spans="1:15" ht="15" hidden="1" customHeight="1" x14ac:dyDescent="0.25">
      <c r="A211" s="240" t="s">
        <v>252</v>
      </c>
      <c r="B211" s="240" t="s">
        <v>253</v>
      </c>
      <c r="C211" s="240" t="s">
        <v>109</v>
      </c>
      <c r="D211" s="240" t="s">
        <v>110</v>
      </c>
      <c r="E211" s="240" t="s">
        <v>182</v>
      </c>
      <c r="F211" s="240" t="s">
        <v>183</v>
      </c>
      <c r="G211" s="240"/>
      <c r="H211" s="240"/>
      <c r="I211" s="241">
        <v>18265</v>
      </c>
      <c r="J211" s="199"/>
      <c r="K211" s="204" t="s">
        <v>122</v>
      </c>
      <c r="L211" s="85"/>
      <c r="M211" s="85"/>
      <c r="N211" s="85"/>
      <c r="O211" s="158"/>
    </row>
    <row r="212" spans="1:15" ht="15" hidden="1" customHeight="1" x14ac:dyDescent="0.25">
      <c r="A212" s="240" t="s">
        <v>252</v>
      </c>
      <c r="B212" s="240" t="s">
        <v>253</v>
      </c>
      <c r="C212" s="240" t="s">
        <v>109</v>
      </c>
      <c r="D212" s="240" t="s">
        <v>110</v>
      </c>
      <c r="E212" s="240" t="s">
        <v>196</v>
      </c>
      <c r="F212" s="240" t="s">
        <v>197</v>
      </c>
      <c r="G212" s="240"/>
      <c r="H212" s="240"/>
      <c r="I212" s="241">
        <v>0</v>
      </c>
      <c r="J212" s="199"/>
      <c r="K212" s="204" t="s">
        <v>122</v>
      </c>
      <c r="L212" s="85"/>
      <c r="M212" s="85"/>
      <c r="N212" s="85"/>
      <c r="O212" s="158"/>
    </row>
    <row r="213" spans="1:15" ht="15" hidden="1" customHeight="1" x14ac:dyDescent="0.25">
      <c r="A213" s="240" t="s">
        <v>252</v>
      </c>
      <c r="B213" s="240" t="s">
        <v>253</v>
      </c>
      <c r="C213" s="240" t="s">
        <v>109</v>
      </c>
      <c r="D213" s="240" t="s">
        <v>110</v>
      </c>
      <c r="E213" s="240" t="s">
        <v>220</v>
      </c>
      <c r="F213" s="240" t="s">
        <v>221</v>
      </c>
      <c r="G213" s="240"/>
      <c r="H213" s="240"/>
      <c r="I213" s="241">
        <v>750</v>
      </c>
      <c r="J213" s="199"/>
      <c r="K213" s="204" t="s">
        <v>122</v>
      </c>
      <c r="L213" s="85"/>
      <c r="M213" s="85"/>
      <c r="N213" s="85"/>
      <c r="O213" s="158"/>
    </row>
    <row r="214" spans="1:15" ht="15" hidden="1" customHeight="1" x14ac:dyDescent="0.25">
      <c r="A214" s="240" t="s">
        <v>252</v>
      </c>
      <c r="B214" s="240" t="s">
        <v>253</v>
      </c>
      <c r="C214" s="240" t="s">
        <v>109</v>
      </c>
      <c r="D214" s="240" t="s">
        <v>110</v>
      </c>
      <c r="E214" s="240" t="s">
        <v>184</v>
      </c>
      <c r="F214" s="240" t="s">
        <v>185</v>
      </c>
      <c r="G214" s="240">
        <v>408</v>
      </c>
      <c r="H214" s="240"/>
      <c r="I214" s="241">
        <v>15069</v>
      </c>
      <c r="J214" s="199">
        <v>-13998</v>
      </c>
      <c r="K214" s="204" t="s">
        <v>122</v>
      </c>
      <c r="L214" s="85"/>
      <c r="M214" s="85"/>
      <c r="N214" s="85"/>
      <c r="O214" s="158" t="s">
        <v>978</v>
      </c>
    </row>
    <row r="215" spans="1:15" ht="15" hidden="1" customHeight="1" x14ac:dyDescent="0.25">
      <c r="A215" s="240" t="s">
        <v>252</v>
      </c>
      <c r="B215" s="240" t="s">
        <v>253</v>
      </c>
      <c r="C215" s="240" t="s">
        <v>109</v>
      </c>
      <c r="D215" s="240" t="s">
        <v>110</v>
      </c>
      <c r="E215" s="240" t="s">
        <v>129</v>
      </c>
      <c r="F215" s="240" t="s">
        <v>130</v>
      </c>
      <c r="G215" s="240"/>
      <c r="H215" s="240"/>
      <c r="I215" s="241">
        <v>13114</v>
      </c>
      <c r="J215" s="199"/>
      <c r="K215" s="204" t="s">
        <v>122</v>
      </c>
      <c r="L215" s="85"/>
      <c r="M215" s="85"/>
      <c r="N215" s="85"/>
      <c r="O215" s="158"/>
    </row>
    <row r="216" spans="1:15" ht="15" customHeight="1" x14ac:dyDescent="0.25">
      <c r="A216" s="240" t="s">
        <v>252</v>
      </c>
      <c r="B216" s="240" t="s">
        <v>253</v>
      </c>
      <c r="C216" s="240" t="s">
        <v>109</v>
      </c>
      <c r="D216" s="240" t="s">
        <v>110</v>
      </c>
      <c r="E216" s="240" t="s">
        <v>170</v>
      </c>
      <c r="F216" s="240" t="s">
        <v>171</v>
      </c>
      <c r="G216" s="240"/>
      <c r="H216" s="240"/>
      <c r="I216" s="241">
        <v>0</v>
      </c>
      <c r="J216" s="199"/>
      <c r="K216" s="204" t="s">
        <v>122</v>
      </c>
      <c r="L216" s="85"/>
      <c r="M216" s="85"/>
      <c r="N216" s="85"/>
      <c r="O216" s="158"/>
    </row>
    <row r="217" spans="1:15" ht="15" hidden="1" customHeight="1" x14ac:dyDescent="0.25">
      <c r="A217" s="240" t="s">
        <v>252</v>
      </c>
      <c r="B217" s="240" t="s">
        <v>253</v>
      </c>
      <c r="C217" s="240" t="s">
        <v>109</v>
      </c>
      <c r="D217" s="240" t="s">
        <v>110</v>
      </c>
      <c r="E217" s="240" t="s">
        <v>166</v>
      </c>
      <c r="F217" s="240" t="s">
        <v>167</v>
      </c>
      <c r="G217" s="240"/>
      <c r="H217" s="240"/>
      <c r="I217" s="241">
        <v>30416</v>
      </c>
      <c r="J217" s="199"/>
      <c r="K217" s="204" t="s">
        <v>122</v>
      </c>
      <c r="L217" s="85"/>
      <c r="M217" s="85"/>
      <c r="N217" s="85"/>
      <c r="O217" s="158"/>
    </row>
    <row r="218" spans="1:15" ht="15" hidden="1" customHeight="1" x14ac:dyDescent="0.25">
      <c r="A218" s="240" t="s">
        <v>252</v>
      </c>
      <c r="B218" s="240" t="s">
        <v>253</v>
      </c>
      <c r="C218" s="240" t="s">
        <v>109</v>
      </c>
      <c r="D218" s="240" t="s">
        <v>110</v>
      </c>
      <c r="E218" s="240" t="s">
        <v>222</v>
      </c>
      <c r="F218" s="240" t="s">
        <v>223</v>
      </c>
      <c r="G218" s="240"/>
      <c r="H218" s="240"/>
      <c r="I218" s="241">
        <v>740</v>
      </c>
      <c r="J218" s="199"/>
      <c r="K218" s="204" t="s">
        <v>122</v>
      </c>
      <c r="L218" s="85"/>
      <c r="M218" s="85"/>
      <c r="N218" s="85"/>
      <c r="O218" s="158"/>
    </row>
    <row r="219" spans="1:15" ht="15" hidden="1" customHeight="1" x14ac:dyDescent="0.25">
      <c r="A219" s="240" t="s">
        <v>252</v>
      </c>
      <c r="B219" s="240" t="s">
        <v>253</v>
      </c>
      <c r="C219" s="240" t="s">
        <v>109</v>
      </c>
      <c r="D219" s="240" t="s">
        <v>110</v>
      </c>
      <c r="E219" s="240" t="s">
        <v>242</v>
      </c>
      <c r="F219" s="240" t="s">
        <v>243</v>
      </c>
      <c r="G219" s="240"/>
      <c r="H219" s="240"/>
      <c r="I219" s="241">
        <v>8645</v>
      </c>
      <c r="J219" s="199"/>
      <c r="K219" s="204" t="s">
        <v>122</v>
      </c>
      <c r="L219" s="85"/>
      <c r="M219" s="85"/>
      <c r="N219" s="85"/>
      <c r="O219" s="158"/>
    </row>
    <row r="220" spans="1:15" ht="15" hidden="1" customHeight="1" x14ac:dyDescent="0.25">
      <c r="A220" s="240" t="s">
        <v>252</v>
      </c>
      <c r="B220" s="240" t="s">
        <v>253</v>
      </c>
      <c r="C220" s="240" t="s">
        <v>109</v>
      </c>
      <c r="D220" s="240" t="s">
        <v>110</v>
      </c>
      <c r="E220" s="240" t="s">
        <v>254</v>
      </c>
      <c r="F220" s="240" t="s">
        <v>255</v>
      </c>
      <c r="G220" s="240"/>
      <c r="H220" s="240"/>
      <c r="I220" s="241">
        <v>7325</v>
      </c>
      <c r="J220" s="199"/>
      <c r="K220" s="204" t="s">
        <v>122</v>
      </c>
      <c r="L220" s="85"/>
      <c r="M220" s="85"/>
      <c r="N220" s="85"/>
      <c r="O220" s="158"/>
    </row>
    <row r="221" spans="1:15" ht="15" hidden="1" customHeight="1" x14ac:dyDescent="0.25">
      <c r="A221" s="240" t="s">
        <v>252</v>
      </c>
      <c r="B221" s="240" t="s">
        <v>253</v>
      </c>
      <c r="C221" s="240" t="s">
        <v>109</v>
      </c>
      <c r="D221" s="240" t="s">
        <v>110</v>
      </c>
      <c r="E221" s="240" t="s">
        <v>256</v>
      </c>
      <c r="F221" s="240" t="s">
        <v>257</v>
      </c>
      <c r="G221" s="240"/>
      <c r="H221" s="240"/>
      <c r="I221" s="241">
        <v>1165</v>
      </c>
      <c r="J221" s="199"/>
      <c r="K221" s="204" t="s">
        <v>122</v>
      </c>
      <c r="L221" s="85"/>
      <c r="M221" s="85"/>
      <c r="N221" s="85"/>
      <c r="O221" s="158"/>
    </row>
    <row r="222" spans="1:15" ht="15" hidden="1" customHeight="1" x14ac:dyDescent="0.25">
      <c r="A222" s="240" t="s">
        <v>252</v>
      </c>
      <c r="B222" s="240" t="s">
        <v>253</v>
      </c>
      <c r="C222" s="240" t="s">
        <v>109</v>
      </c>
      <c r="D222" s="240" t="s">
        <v>110</v>
      </c>
      <c r="E222" s="240" t="s">
        <v>159</v>
      </c>
      <c r="F222" s="240" t="s">
        <v>160</v>
      </c>
      <c r="G222" s="240"/>
      <c r="H222" s="240"/>
      <c r="I222" s="241">
        <v>46970</v>
      </c>
      <c r="J222" s="199"/>
      <c r="K222" s="204" t="s">
        <v>125</v>
      </c>
      <c r="L222" s="85"/>
      <c r="M222" s="85"/>
      <c r="N222" s="85"/>
      <c r="O222" s="158"/>
    </row>
    <row r="223" spans="1:15" ht="15" hidden="1" customHeight="1" x14ac:dyDescent="0.25">
      <c r="A223" s="240" t="s">
        <v>252</v>
      </c>
      <c r="B223" s="240" t="s">
        <v>253</v>
      </c>
      <c r="C223" s="240" t="s">
        <v>109</v>
      </c>
      <c r="D223" s="240" t="s">
        <v>110</v>
      </c>
      <c r="E223" s="240" t="s">
        <v>226</v>
      </c>
      <c r="F223" s="240" t="s">
        <v>227</v>
      </c>
      <c r="G223" s="240"/>
      <c r="H223" s="240"/>
      <c r="I223" s="241">
        <v>5976</v>
      </c>
      <c r="J223" s="199"/>
      <c r="K223" s="204" t="s">
        <v>149</v>
      </c>
      <c r="L223" s="85"/>
      <c r="M223" s="85"/>
      <c r="N223" s="85"/>
      <c r="O223" s="158"/>
    </row>
    <row r="224" spans="1:15" ht="15" hidden="1" customHeight="1" x14ac:dyDescent="0.25">
      <c r="A224" s="240" t="s">
        <v>252</v>
      </c>
      <c r="B224" s="240" t="s">
        <v>253</v>
      </c>
      <c r="C224" s="240" t="s">
        <v>109</v>
      </c>
      <c r="D224" s="240" t="s">
        <v>110</v>
      </c>
      <c r="E224" s="240" t="s">
        <v>202</v>
      </c>
      <c r="F224" s="240" t="s">
        <v>203</v>
      </c>
      <c r="G224" s="240"/>
      <c r="H224" s="240"/>
      <c r="I224" s="241">
        <v>99</v>
      </c>
      <c r="J224" s="199"/>
      <c r="K224" s="204" t="s">
        <v>122</v>
      </c>
      <c r="L224" s="85"/>
      <c r="M224" s="85"/>
      <c r="N224" s="85"/>
      <c r="O224" s="158"/>
    </row>
    <row r="225" spans="1:15" ht="15" hidden="1" customHeight="1" x14ac:dyDescent="0.25">
      <c r="A225" s="240" t="s">
        <v>252</v>
      </c>
      <c r="B225" s="240" t="s">
        <v>253</v>
      </c>
      <c r="C225" s="240" t="s">
        <v>109</v>
      </c>
      <c r="D225" s="240" t="s">
        <v>110</v>
      </c>
      <c r="E225" s="240" t="s">
        <v>228</v>
      </c>
      <c r="F225" s="240" t="s">
        <v>229</v>
      </c>
      <c r="G225" s="240"/>
      <c r="H225" s="240"/>
      <c r="I225" s="241">
        <v>-701246</v>
      </c>
      <c r="J225" s="199"/>
      <c r="K225" s="204" t="s">
        <v>141</v>
      </c>
      <c r="L225" s="85"/>
      <c r="M225" s="85"/>
      <c r="N225" s="85"/>
      <c r="O225" s="158"/>
    </row>
    <row r="226" spans="1:15" ht="15" hidden="1" customHeight="1" x14ac:dyDescent="0.25">
      <c r="A226" s="240" t="s">
        <v>252</v>
      </c>
      <c r="B226" s="240" t="s">
        <v>253</v>
      </c>
      <c r="C226" s="240" t="s">
        <v>109</v>
      </c>
      <c r="D226" s="240" t="s">
        <v>110</v>
      </c>
      <c r="E226" s="240" t="s">
        <v>132</v>
      </c>
      <c r="F226" s="240" t="s">
        <v>133</v>
      </c>
      <c r="G226" s="240"/>
      <c r="H226" s="240"/>
      <c r="I226" s="241">
        <v>-233160</v>
      </c>
      <c r="J226" s="199"/>
      <c r="K226" s="204" t="s">
        <v>134</v>
      </c>
      <c r="L226" s="85"/>
      <c r="M226" s="85"/>
      <c r="N226" s="85"/>
      <c r="O226" s="158"/>
    </row>
    <row r="227" spans="1:15" ht="15" hidden="1" customHeight="1" x14ac:dyDescent="0.25">
      <c r="A227" s="240" t="s">
        <v>252</v>
      </c>
      <c r="B227" s="240" t="s">
        <v>253</v>
      </c>
      <c r="C227" s="240" t="s">
        <v>109</v>
      </c>
      <c r="D227" s="240" t="s">
        <v>110</v>
      </c>
      <c r="E227" s="240" t="s">
        <v>151</v>
      </c>
      <c r="F227" s="240" t="s">
        <v>152</v>
      </c>
      <c r="G227" s="240"/>
      <c r="H227" s="240"/>
      <c r="I227" s="241">
        <v>-312430</v>
      </c>
      <c r="J227" s="199"/>
      <c r="K227" s="204" t="s">
        <v>128</v>
      </c>
      <c r="L227" s="85"/>
      <c r="M227" s="85"/>
      <c r="N227" s="85"/>
      <c r="O227" s="158"/>
    </row>
    <row r="228" spans="1:15" ht="15" hidden="1" customHeight="1" x14ac:dyDescent="0.25">
      <c r="A228" s="240" t="s">
        <v>252</v>
      </c>
      <c r="B228" s="240" t="s">
        <v>253</v>
      </c>
      <c r="C228" s="240" t="s">
        <v>109</v>
      </c>
      <c r="D228" s="240" t="s">
        <v>110</v>
      </c>
      <c r="E228" s="240" t="s">
        <v>230</v>
      </c>
      <c r="F228" s="240" t="s">
        <v>231</v>
      </c>
      <c r="G228" s="240"/>
      <c r="H228" s="240"/>
      <c r="I228" s="241">
        <v>2070</v>
      </c>
      <c r="J228" s="199"/>
      <c r="K228" s="204" t="s">
        <v>128</v>
      </c>
      <c r="L228" s="85"/>
      <c r="M228" s="85"/>
      <c r="N228" s="85"/>
      <c r="O228" s="158"/>
    </row>
    <row r="229" spans="1:15" ht="15" hidden="1" customHeight="1" x14ac:dyDescent="0.25">
      <c r="A229" s="240" t="s">
        <v>252</v>
      </c>
      <c r="B229" s="240" t="s">
        <v>253</v>
      </c>
      <c r="C229" s="240" t="s">
        <v>109</v>
      </c>
      <c r="D229" s="240" t="s">
        <v>110</v>
      </c>
      <c r="E229" s="240" t="s">
        <v>162</v>
      </c>
      <c r="F229" s="240" t="s">
        <v>163</v>
      </c>
      <c r="G229" s="240"/>
      <c r="H229" s="240"/>
      <c r="I229" s="241">
        <v>-46970</v>
      </c>
      <c r="J229" s="199"/>
      <c r="K229" s="204" t="s">
        <v>131</v>
      </c>
      <c r="L229" s="85"/>
      <c r="M229" s="85"/>
      <c r="N229" s="85"/>
      <c r="O229" s="158"/>
    </row>
    <row r="230" spans="1:15" ht="15" hidden="1" customHeight="1" x14ac:dyDescent="0.25">
      <c r="A230" s="240" t="s">
        <v>252</v>
      </c>
      <c r="B230" s="240" t="s">
        <v>253</v>
      </c>
      <c r="C230" s="240" t="s">
        <v>109</v>
      </c>
      <c r="D230" s="240" t="s">
        <v>110</v>
      </c>
      <c r="E230" s="240" t="s">
        <v>188</v>
      </c>
      <c r="F230" s="240" t="s">
        <v>189</v>
      </c>
      <c r="G230" s="240"/>
      <c r="H230" s="240"/>
      <c r="I230" s="241">
        <v>-17448</v>
      </c>
      <c r="J230" s="199"/>
      <c r="K230" s="204" t="s">
        <v>137</v>
      </c>
      <c r="L230" s="85"/>
      <c r="M230" s="85"/>
      <c r="N230" s="85"/>
      <c r="O230" s="158"/>
    </row>
    <row r="231" spans="1:15" ht="15" hidden="1" customHeight="1" x14ac:dyDescent="0.25">
      <c r="A231" s="240" t="s">
        <v>252</v>
      </c>
      <c r="B231" s="240" t="s">
        <v>253</v>
      </c>
      <c r="C231" s="240" t="s">
        <v>109</v>
      </c>
      <c r="D231" s="240" t="s">
        <v>110</v>
      </c>
      <c r="E231" s="240" t="s">
        <v>208</v>
      </c>
      <c r="F231" s="240" t="s">
        <v>209</v>
      </c>
      <c r="G231" s="240">
        <v>408</v>
      </c>
      <c r="H231" s="240"/>
      <c r="I231" s="241">
        <v>-64635</v>
      </c>
      <c r="J231" s="199">
        <v>44635</v>
      </c>
      <c r="K231" s="204" t="s">
        <v>137</v>
      </c>
      <c r="L231" s="85"/>
      <c r="M231" s="85"/>
      <c r="N231" s="85"/>
      <c r="O231" s="158" t="s">
        <v>988</v>
      </c>
    </row>
    <row r="232" spans="1:15" ht="15" hidden="1" customHeight="1" x14ac:dyDescent="0.25">
      <c r="A232" s="240" t="s">
        <v>258</v>
      </c>
      <c r="B232" s="240" t="s">
        <v>259</v>
      </c>
      <c r="C232" s="240" t="s">
        <v>109</v>
      </c>
      <c r="D232" s="240" t="s">
        <v>110</v>
      </c>
      <c r="E232" s="240" t="s">
        <v>111</v>
      </c>
      <c r="F232" s="240" t="s">
        <v>112</v>
      </c>
      <c r="G232" s="240"/>
      <c r="H232" s="240"/>
      <c r="I232" s="241">
        <v>6478474</v>
      </c>
      <c r="J232" s="199"/>
      <c r="K232" s="204" t="s">
        <v>113</v>
      </c>
      <c r="L232" s="85"/>
      <c r="M232" s="85"/>
      <c r="N232" s="85"/>
      <c r="O232" s="158"/>
    </row>
    <row r="233" spans="1:15" ht="15" hidden="1" customHeight="1" x14ac:dyDescent="0.25">
      <c r="A233" s="240" t="s">
        <v>258</v>
      </c>
      <c r="B233" s="240" t="s">
        <v>259</v>
      </c>
      <c r="C233" s="240" t="s">
        <v>109</v>
      </c>
      <c r="D233" s="240" t="s">
        <v>110</v>
      </c>
      <c r="E233" s="240" t="s">
        <v>139</v>
      </c>
      <c r="F233" s="240" t="s">
        <v>140</v>
      </c>
      <c r="G233" s="240">
        <v>408</v>
      </c>
      <c r="H233" s="240"/>
      <c r="I233" s="241">
        <v>547879</v>
      </c>
      <c r="J233" s="199">
        <v>-10261</v>
      </c>
      <c r="K233" s="204" t="s">
        <v>113</v>
      </c>
      <c r="L233" s="85"/>
      <c r="M233" s="85"/>
      <c r="N233" s="85"/>
      <c r="O233" s="158" t="s">
        <v>978</v>
      </c>
    </row>
    <row r="234" spans="1:15" ht="15" hidden="1" customHeight="1" x14ac:dyDescent="0.25">
      <c r="A234" s="240" t="s">
        <v>258</v>
      </c>
      <c r="B234" s="240" t="s">
        <v>259</v>
      </c>
      <c r="C234" s="240" t="s">
        <v>109</v>
      </c>
      <c r="D234" s="240" t="s">
        <v>110</v>
      </c>
      <c r="E234" s="240" t="s">
        <v>192</v>
      </c>
      <c r="F234" s="240" t="s">
        <v>193</v>
      </c>
      <c r="G234" s="240"/>
      <c r="H234" s="240"/>
      <c r="I234" s="241">
        <v>4984</v>
      </c>
      <c r="J234" s="199"/>
      <c r="K234" s="204" t="s">
        <v>113</v>
      </c>
      <c r="L234" s="85"/>
      <c r="M234" s="85"/>
      <c r="N234" s="85"/>
      <c r="O234" s="158"/>
    </row>
    <row r="235" spans="1:15" ht="15" hidden="1" customHeight="1" x14ac:dyDescent="0.25">
      <c r="A235" s="240" t="s">
        <v>258</v>
      </c>
      <c r="B235" s="240" t="s">
        <v>259</v>
      </c>
      <c r="C235" s="240" t="s">
        <v>109</v>
      </c>
      <c r="D235" s="240" t="s">
        <v>110</v>
      </c>
      <c r="E235" s="240" t="s">
        <v>114</v>
      </c>
      <c r="F235" s="240" t="s">
        <v>115</v>
      </c>
      <c r="G235" s="240"/>
      <c r="H235" s="240"/>
      <c r="I235" s="241">
        <v>17165</v>
      </c>
      <c r="J235" s="199"/>
      <c r="K235" s="204" t="s">
        <v>113</v>
      </c>
      <c r="L235" s="85"/>
      <c r="M235" s="85"/>
      <c r="N235" s="85"/>
      <c r="O235" s="158"/>
    </row>
    <row r="236" spans="1:15" ht="15" hidden="1" customHeight="1" x14ac:dyDescent="0.25">
      <c r="A236" s="240" t="s">
        <v>258</v>
      </c>
      <c r="B236" s="240" t="s">
        <v>259</v>
      </c>
      <c r="C236" s="240" t="s">
        <v>109</v>
      </c>
      <c r="D236" s="240" t="s">
        <v>110</v>
      </c>
      <c r="E236" s="240" t="s">
        <v>117</v>
      </c>
      <c r="F236" s="240" t="s">
        <v>118</v>
      </c>
      <c r="G236" s="240"/>
      <c r="H236" s="240"/>
      <c r="I236" s="241">
        <v>4392</v>
      </c>
      <c r="J236" s="199"/>
      <c r="K236" s="204" t="s">
        <v>113</v>
      </c>
      <c r="L236" s="85"/>
      <c r="M236" s="85"/>
      <c r="N236" s="85"/>
      <c r="O236" s="158"/>
    </row>
    <row r="237" spans="1:15" ht="15" hidden="1" customHeight="1" x14ac:dyDescent="0.25">
      <c r="A237" s="240" t="s">
        <v>258</v>
      </c>
      <c r="B237" s="240" t="s">
        <v>259</v>
      </c>
      <c r="C237" s="240" t="s">
        <v>109</v>
      </c>
      <c r="D237" s="240" t="s">
        <v>110</v>
      </c>
      <c r="E237" s="240" t="s">
        <v>176</v>
      </c>
      <c r="F237" s="240" t="s">
        <v>177</v>
      </c>
      <c r="G237" s="240"/>
      <c r="H237" s="240"/>
      <c r="I237" s="241">
        <v>-4392</v>
      </c>
      <c r="J237" s="199"/>
      <c r="K237" s="204" t="s">
        <v>113</v>
      </c>
      <c r="L237" s="85"/>
      <c r="M237" s="85"/>
      <c r="N237" s="85"/>
      <c r="O237" s="158"/>
    </row>
    <row r="238" spans="1:15" ht="15" hidden="1" customHeight="1" x14ac:dyDescent="0.25">
      <c r="A238" s="240" t="s">
        <v>258</v>
      </c>
      <c r="B238" s="240" t="s">
        <v>259</v>
      </c>
      <c r="C238" s="240" t="s">
        <v>109</v>
      </c>
      <c r="D238" s="240" t="s">
        <v>110</v>
      </c>
      <c r="E238" s="240" t="s">
        <v>120</v>
      </c>
      <c r="F238" s="240" t="s">
        <v>121</v>
      </c>
      <c r="G238" s="240">
        <v>408</v>
      </c>
      <c r="H238" s="240"/>
      <c r="I238" s="241">
        <v>1836837</v>
      </c>
      <c r="J238" s="199">
        <v>-1159</v>
      </c>
      <c r="K238" s="204" t="s">
        <v>116</v>
      </c>
      <c r="L238" s="85"/>
      <c r="M238" s="85"/>
      <c r="N238" s="85"/>
      <c r="O238" s="158" t="s">
        <v>978</v>
      </c>
    </row>
    <row r="239" spans="1:15" ht="15" hidden="1" customHeight="1" x14ac:dyDescent="0.25">
      <c r="A239" s="240" t="s">
        <v>258</v>
      </c>
      <c r="B239" s="240" t="s">
        <v>259</v>
      </c>
      <c r="C239" s="240" t="s">
        <v>109</v>
      </c>
      <c r="D239" s="240" t="s">
        <v>110</v>
      </c>
      <c r="E239" s="240" t="s">
        <v>123</v>
      </c>
      <c r="F239" s="240" t="s">
        <v>124</v>
      </c>
      <c r="G239" s="240"/>
      <c r="H239" s="240"/>
      <c r="I239" s="241">
        <v>6931</v>
      </c>
      <c r="J239" s="199"/>
      <c r="K239" s="204" t="s">
        <v>113</v>
      </c>
      <c r="L239" s="85"/>
      <c r="M239" s="85"/>
      <c r="N239" s="85"/>
      <c r="O239" s="158"/>
    </row>
    <row r="240" spans="1:15" ht="15" hidden="1" customHeight="1" x14ac:dyDescent="0.25">
      <c r="A240" s="240" t="s">
        <v>258</v>
      </c>
      <c r="B240" s="240" t="s">
        <v>259</v>
      </c>
      <c r="C240" s="240" t="s">
        <v>109</v>
      </c>
      <c r="D240" s="240" t="s">
        <v>110</v>
      </c>
      <c r="E240" s="240" t="s">
        <v>126</v>
      </c>
      <c r="F240" s="240" t="s">
        <v>127</v>
      </c>
      <c r="G240" s="240">
        <v>408</v>
      </c>
      <c r="H240" s="240"/>
      <c r="I240" s="241">
        <v>1017053</v>
      </c>
      <c r="J240" s="199">
        <v>-1610</v>
      </c>
      <c r="K240" s="204" t="s">
        <v>119</v>
      </c>
      <c r="L240" s="85"/>
      <c r="M240" s="85"/>
      <c r="N240" s="85"/>
      <c r="O240" s="158" t="s">
        <v>978</v>
      </c>
    </row>
    <row r="241" spans="1:15" ht="15" hidden="1" customHeight="1" x14ac:dyDescent="0.25">
      <c r="A241" s="240" t="s">
        <v>258</v>
      </c>
      <c r="B241" s="240" t="s">
        <v>259</v>
      </c>
      <c r="C241" s="240" t="s">
        <v>109</v>
      </c>
      <c r="D241" s="240" t="s">
        <v>110</v>
      </c>
      <c r="E241" s="240" t="s">
        <v>180</v>
      </c>
      <c r="F241" s="240" t="s">
        <v>181</v>
      </c>
      <c r="G241" s="240"/>
      <c r="H241" s="240"/>
      <c r="I241" s="241">
        <v>0</v>
      </c>
      <c r="J241" s="199"/>
      <c r="K241" s="204" t="s">
        <v>122</v>
      </c>
      <c r="L241" s="85"/>
      <c r="M241" s="85"/>
      <c r="N241" s="85"/>
      <c r="O241" s="158"/>
    </row>
    <row r="242" spans="1:15" ht="15" hidden="1" customHeight="1" x14ac:dyDescent="0.25">
      <c r="A242" s="240" t="s">
        <v>258</v>
      </c>
      <c r="B242" s="240" t="s">
        <v>259</v>
      </c>
      <c r="C242" s="240" t="s">
        <v>109</v>
      </c>
      <c r="D242" s="240" t="s">
        <v>110</v>
      </c>
      <c r="E242" s="240" t="s">
        <v>194</v>
      </c>
      <c r="F242" s="240" t="s">
        <v>195</v>
      </c>
      <c r="G242" s="240"/>
      <c r="H242" s="240"/>
      <c r="I242" s="241">
        <v>1146</v>
      </c>
      <c r="J242" s="199"/>
      <c r="K242" s="204" t="s">
        <v>122</v>
      </c>
      <c r="L242" s="85"/>
      <c r="M242" s="85"/>
      <c r="N242" s="85"/>
      <c r="O242" s="158"/>
    </row>
    <row r="243" spans="1:15" ht="15" hidden="1" customHeight="1" x14ac:dyDescent="0.25">
      <c r="A243" s="240" t="s">
        <v>258</v>
      </c>
      <c r="B243" s="240" t="s">
        <v>259</v>
      </c>
      <c r="C243" s="240" t="s">
        <v>109</v>
      </c>
      <c r="D243" s="240" t="s">
        <v>110</v>
      </c>
      <c r="E243" s="240" t="s">
        <v>214</v>
      </c>
      <c r="F243" s="240" t="s">
        <v>215</v>
      </c>
      <c r="G243" s="240"/>
      <c r="H243" s="240"/>
      <c r="I243" s="241">
        <v>358</v>
      </c>
      <c r="J243" s="199"/>
      <c r="K243" s="204" t="s">
        <v>122</v>
      </c>
      <c r="L243" s="85"/>
      <c r="M243" s="85"/>
      <c r="N243" s="85"/>
      <c r="O243" s="158"/>
    </row>
    <row r="244" spans="1:15" ht="15" hidden="1" customHeight="1" x14ac:dyDescent="0.25">
      <c r="A244" s="240" t="s">
        <v>258</v>
      </c>
      <c r="B244" s="240" t="s">
        <v>259</v>
      </c>
      <c r="C244" s="240" t="s">
        <v>109</v>
      </c>
      <c r="D244" s="240" t="s">
        <v>110</v>
      </c>
      <c r="E244" s="240" t="s">
        <v>156</v>
      </c>
      <c r="F244" s="240" t="s">
        <v>157</v>
      </c>
      <c r="G244" s="240"/>
      <c r="H244" s="240"/>
      <c r="I244" s="241">
        <v>3738</v>
      </c>
      <c r="J244" s="199"/>
      <c r="K244" s="204" t="s">
        <v>122</v>
      </c>
      <c r="L244" s="85"/>
      <c r="M244" s="85"/>
      <c r="N244" s="85"/>
      <c r="O244" s="158"/>
    </row>
    <row r="245" spans="1:15" ht="15" hidden="1" customHeight="1" x14ac:dyDescent="0.25">
      <c r="A245" s="240" t="s">
        <v>258</v>
      </c>
      <c r="B245" s="240" t="s">
        <v>259</v>
      </c>
      <c r="C245" s="240" t="s">
        <v>109</v>
      </c>
      <c r="D245" s="240" t="s">
        <v>110</v>
      </c>
      <c r="E245" s="240" t="s">
        <v>218</v>
      </c>
      <c r="F245" s="240" t="s">
        <v>219</v>
      </c>
      <c r="G245" s="240"/>
      <c r="H245" s="240"/>
      <c r="I245" s="241">
        <v>217425</v>
      </c>
      <c r="J245" s="199"/>
      <c r="K245" s="204" t="s">
        <v>122</v>
      </c>
      <c r="L245" s="85"/>
      <c r="M245" s="85"/>
      <c r="N245" s="85"/>
      <c r="O245" s="158"/>
    </row>
    <row r="246" spans="1:15" ht="15" hidden="1" customHeight="1" x14ac:dyDescent="0.25">
      <c r="A246" s="240" t="s">
        <v>258</v>
      </c>
      <c r="B246" s="240" t="s">
        <v>259</v>
      </c>
      <c r="C246" s="240" t="s">
        <v>109</v>
      </c>
      <c r="D246" s="240" t="s">
        <v>110</v>
      </c>
      <c r="E246" s="240" t="s">
        <v>147</v>
      </c>
      <c r="F246" s="240" t="s">
        <v>148</v>
      </c>
      <c r="G246" s="240"/>
      <c r="H246" s="240"/>
      <c r="I246" s="241">
        <v>45138</v>
      </c>
      <c r="J246" s="199"/>
      <c r="K246" s="204" t="s">
        <v>122</v>
      </c>
      <c r="L246" s="85"/>
      <c r="M246" s="85"/>
      <c r="N246" s="85"/>
      <c r="O246" s="158"/>
    </row>
    <row r="247" spans="1:15" ht="15" hidden="1" customHeight="1" x14ac:dyDescent="0.25">
      <c r="A247" s="240" t="s">
        <v>258</v>
      </c>
      <c r="B247" s="240" t="s">
        <v>259</v>
      </c>
      <c r="C247" s="240" t="s">
        <v>109</v>
      </c>
      <c r="D247" s="240" t="s">
        <v>110</v>
      </c>
      <c r="E247" s="240" t="s">
        <v>182</v>
      </c>
      <c r="F247" s="240" t="s">
        <v>183</v>
      </c>
      <c r="G247" s="240"/>
      <c r="H247" s="240"/>
      <c r="I247" s="241">
        <v>15568</v>
      </c>
      <c r="J247" s="199"/>
      <c r="K247" s="204" t="s">
        <v>122</v>
      </c>
      <c r="L247" s="85"/>
      <c r="M247" s="85"/>
      <c r="N247" s="85"/>
      <c r="O247" s="158"/>
    </row>
    <row r="248" spans="1:15" ht="15" hidden="1" customHeight="1" x14ac:dyDescent="0.25">
      <c r="A248" s="240" t="s">
        <v>258</v>
      </c>
      <c r="B248" s="240" t="s">
        <v>259</v>
      </c>
      <c r="C248" s="240" t="s">
        <v>109</v>
      </c>
      <c r="D248" s="240" t="s">
        <v>110</v>
      </c>
      <c r="E248" s="240" t="s">
        <v>196</v>
      </c>
      <c r="F248" s="240" t="s">
        <v>197</v>
      </c>
      <c r="G248" s="240"/>
      <c r="H248" s="240"/>
      <c r="I248" s="241">
        <v>595</v>
      </c>
      <c r="J248" s="199"/>
      <c r="K248" s="204" t="s">
        <v>122</v>
      </c>
      <c r="L248" s="85"/>
      <c r="M248" s="85"/>
      <c r="N248" s="85"/>
      <c r="O248" s="158"/>
    </row>
    <row r="249" spans="1:15" ht="15" hidden="1" customHeight="1" x14ac:dyDescent="0.25">
      <c r="A249" s="240" t="s">
        <v>258</v>
      </c>
      <c r="B249" s="240" t="s">
        <v>259</v>
      </c>
      <c r="C249" s="240" t="s">
        <v>109</v>
      </c>
      <c r="D249" s="240" t="s">
        <v>110</v>
      </c>
      <c r="E249" s="240" t="s">
        <v>236</v>
      </c>
      <c r="F249" s="240" t="s">
        <v>237</v>
      </c>
      <c r="G249" s="240"/>
      <c r="H249" s="240"/>
      <c r="I249" s="241">
        <v>0</v>
      </c>
      <c r="J249" s="199"/>
      <c r="K249" s="204" t="s">
        <v>122</v>
      </c>
      <c r="L249" s="85"/>
      <c r="M249" s="85"/>
      <c r="N249" s="85"/>
      <c r="O249" s="158"/>
    </row>
    <row r="250" spans="1:15" ht="15" hidden="1" customHeight="1" x14ac:dyDescent="0.25">
      <c r="A250" s="240" t="s">
        <v>258</v>
      </c>
      <c r="B250" s="240" t="s">
        <v>259</v>
      </c>
      <c r="C250" s="240" t="s">
        <v>109</v>
      </c>
      <c r="D250" s="240" t="s">
        <v>110</v>
      </c>
      <c r="E250" s="240" t="s">
        <v>184</v>
      </c>
      <c r="F250" s="240" t="s">
        <v>185</v>
      </c>
      <c r="G250" s="240">
        <v>408</v>
      </c>
      <c r="H250" s="240"/>
      <c r="I250" s="241">
        <v>17122</v>
      </c>
      <c r="J250" s="199">
        <v>-16429</v>
      </c>
      <c r="K250" s="204" t="s">
        <v>122</v>
      </c>
      <c r="L250" s="85"/>
      <c r="M250" s="85"/>
      <c r="N250" s="85"/>
      <c r="O250" s="158" t="s">
        <v>978</v>
      </c>
    </row>
    <row r="251" spans="1:15" ht="15" hidden="1" customHeight="1" x14ac:dyDescent="0.25">
      <c r="A251" s="240" t="s">
        <v>258</v>
      </c>
      <c r="B251" s="240" t="s">
        <v>259</v>
      </c>
      <c r="C251" s="240" t="s">
        <v>109</v>
      </c>
      <c r="D251" s="240" t="s">
        <v>110</v>
      </c>
      <c r="E251" s="240" t="s">
        <v>186</v>
      </c>
      <c r="F251" s="240" t="s">
        <v>187</v>
      </c>
      <c r="G251" s="240"/>
      <c r="H251" s="240"/>
      <c r="I251" s="241">
        <v>5000</v>
      </c>
      <c r="J251" s="199"/>
      <c r="K251" s="204" t="s">
        <v>122</v>
      </c>
      <c r="L251" s="85"/>
      <c r="M251" s="85"/>
      <c r="N251" s="85"/>
      <c r="O251" s="158"/>
    </row>
    <row r="252" spans="1:15" ht="15" hidden="1" customHeight="1" x14ac:dyDescent="0.25">
      <c r="A252" s="240" t="s">
        <v>258</v>
      </c>
      <c r="B252" s="240" t="s">
        <v>259</v>
      </c>
      <c r="C252" s="240" t="s">
        <v>109</v>
      </c>
      <c r="D252" s="240" t="s">
        <v>110</v>
      </c>
      <c r="E252" s="240" t="s">
        <v>129</v>
      </c>
      <c r="F252" s="240" t="s">
        <v>130</v>
      </c>
      <c r="G252" s="240"/>
      <c r="H252" s="240"/>
      <c r="I252" s="241">
        <v>13659</v>
      </c>
      <c r="J252" s="199"/>
      <c r="K252" s="204" t="s">
        <v>122</v>
      </c>
      <c r="L252" s="85"/>
      <c r="M252" s="85"/>
      <c r="N252" s="85"/>
      <c r="O252" s="158"/>
    </row>
    <row r="253" spans="1:15" ht="15" hidden="1" customHeight="1" x14ac:dyDescent="0.25">
      <c r="A253" s="240" t="s">
        <v>258</v>
      </c>
      <c r="B253" s="240" t="s">
        <v>259</v>
      </c>
      <c r="C253" s="240" t="s">
        <v>109</v>
      </c>
      <c r="D253" s="240" t="s">
        <v>110</v>
      </c>
      <c r="E253" s="240" t="s">
        <v>166</v>
      </c>
      <c r="F253" s="240" t="s">
        <v>167</v>
      </c>
      <c r="G253" s="240"/>
      <c r="H253" s="240"/>
      <c r="I253" s="241">
        <v>51758</v>
      </c>
      <c r="J253" s="199"/>
      <c r="K253" s="204" t="s">
        <v>122</v>
      </c>
      <c r="L253" s="85"/>
      <c r="M253" s="85"/>
      <c r="N253" s="85"/>
      <c r="O253" s="158"/>
    </row>
    <row r="254" spans="1:15" ht="15" hidden="1" customHeight="1" x14ac:dyDescent="0.25">
      <c r="A254" s="240" t="s">
        <v>258</v>
      </c>
      <c r="B254" s="240" t="s">
        <v>259</v>
      </c>
      <c r="C254" s="240" t="s">
        <v>109</v>
      </c>
      <c r="D254" s="240" t="s">
        <v>110</v>
      </c>
      <c r="E254" s="240" t="s">
        <v>222</v>
      </c>
      <c r="F254" s="240" t="s">
        <v>223</v>
      </c>
      <c r="G254" s="240"/>
      <c r="H254" s="240"/>
      <c r="I254" s="241">
        <v>31029</v>
      </c>
      <c r="J254" s="199"/>
      <c r="K254" s="204" t="s">
        <v>122</v>
      </c>
      <c r="L254" s="85"/>
      <c r="M254" s="85"/>
      <c r="N254" s="85"/>
      <c r="O254" s="158"/>
    </row>
    <row r="255" spans="1:15" ht="15" hidden="1" customHeight="1" x14ac:dyDescent="0.25">
      <c r="A255" s="240" t="s">
        <v>258</v>
      </c>
      <c r="B255" s="240" t="s">
        <v>259</v>
      </c>
      <c r="C255" s="240" t="s">
        <v>109</v>
      </c>
      <c r="D255" s="240" t="s">
        <v>110</v>
      </c>
      <c r="E255" s="240" t="s">
        <v>260</v>
      </c>
      <c r="F255" s="240" t="s">
        <v>261</v>
      </c>
      <c r="G255" s="240"/>
      <c r="H255" s="240"/>
      <c r="I255" s="241">
        <v>650</v>
      </c>
      <c r="J255" s="199"/>
      <c r="K255" s="204" t="s">
        <v>122</v>
      </c>
      <c r="L255" s="85"/>
      <c r="M255" s="85"/>
      <c r="N255" s="85"/>
      <c r="O255" s="158"/>
    </row>
    <row r="256" spans="1:15" ht="15" hidden="1" customHeight="1" x14ac:dyDescent="0.25">
      <c r="A256" s="240" t="s">
        <v>258</v>
      </c>
      <c r="B256" s="240" t="s">
        <v>259</v>
      </c>
      <c r="C256" s="240" t="s">
        <v>109</v>
      </c>
      <c r="D256" s="240" t="s">
        <v>110</v>
      </c>
      <c r="E256" s="240" t="s">
        <v>242</v>
      </c>
      <c r="F256" s="240" t="s">
        <v>243</v>
      </c>
      <c r="G256" s="240"/>
      <c r="H256" s="240"/>
      <c r="I256" s="241">
        <v>13347</v>
      </c>
      <c r="J256" s="199"/>
      <c r="K256" s="204" t="s">
        <v>122</v>
      </c>
      <c r="L256" s="85"/>
      <c r="M256" s="85"/>
      <c r="N256" s="85"/>
      <c r="O256" s="158"/>
    </row>
    <row r="257" spans="1:15" ht="15" hidden="1" customHeight="1" x14ac:dyDescent="0.25">
      <c r="A257" s="240" t="s">
        <v>258</v>
      </c>
      <c r="B257" s="240" t="s">
        <v>259</v>
      </c>
      <c r="C257" s="240" t="s">
        <v>109</v>
      </c>
      <c r="D257" s="240" t="s">
        <v>110</v>
      </c>
      <c r="E257" s="240" t="s">
        <v>262</v>
      </c>
      <c r="F257" s="240" t="s">
        <v>263</v>
      </c>
      <c r="G257" s="240"/>
      <c r="H257" s="240"/>
      <c r="I257" s="241">
        <v>2785</v>
      </c>
      <c r="J257" s="199"/>
      <c r="K257" s="204" t="s">
        <v>122</v>
      </c>
      <c r="L257" s="85"/>
      <c r="M257" s="85"/>
      <c r="N257" s="85"/>
      <c r="O257" s="158"/>
    </row>
    <row r="258" spans="1:15" ht="15" hidden="1" customHeight="1" x14ac:dyDescent="0.25">
      <c r="A258" s="240" t="s">
        <v>258</v>
      </c>
      <c r="B258" s="240" t="s">
        <v>259</v>
      </c>
      <c r="C258" s="240" t="s">
        <v>109</v>
      </c>
      <c r="D258" s="240" t="s">
        <v>110</v>
      </c>
      <c r="E258" s="240" t="s">
        <v>256</v>
      </c>
      <c r="F258" s="240" t="s">
        <v>257</v>
      </c>
      <c r="G258" s="240"/>
      <c r="H258" s="240"/>
      <c r="I258" s="241">
        <v>1643</v>
      </c>
      <c r="J258" s="199"/>
      <c r="K258" s="204" t="s">
        <v>122</v>
      </c>
      <c r="L258" s="85"/>
      <c r="M258" s="85"/>
      <c r="N258" s="85"/>
      <c r="O258" s="158"/>
    </row>
    <row r="259" spans="1:15" ht="15" hidden="1" customHeight="1" x14ac:dyDescent="0.25">
      <c r="A259" s="240" t="s">
        <v>258</v>
      </c>
      <c r="B259" s="240" t="s">
        <v>259</v>
      </c>
      <c r="C259" s="240" t="s">
        <v>109</v>
      </c>
      <c r="D259" s="240" t="s">
        <v>110</v>
      </c>
      <c r="E259" s="240" t="s">
        <v>264</v>
      </c>
      <c r="F259" s="240" t="s">
        <v>265</v>
      </c>
      <c r="G259" s="240"/>
      <c r="H259" s="240"/>
      <c r="I259" s="241">
        <v>16837</v>
      </c>
      <c r="J259" s="199"/>
      <c r="K259" s="204" t="s">
        <v>122</v>
      </c>
      <c r="L259" s="85"/>
      <c r="M259" s="85"/>
      <c r="N259" s="85"/>
      <c r="O259" s="158"/>
    </row>
    <row r="260" spans="1:15" ht="15" hidden="1" customHeight="1" x14ac:dyDescent="0.25">
      <c r="A260" s="240" t="s">
        <v>258</v>
      </c>
      <c r="B260" s="240" t="s">
        <v>259</v>
      </c>
      <c r="C260" s="240" t="s">
        <v>109</v>
      </c>
      <c r="D260" s="240" t="s">
        <v>110</v>
      </c>
      <c r="E260" s="240" t="s">
        <v>159</v>
      </c>
      <c r="F260" s="240" t="s">
        <v>160</v>
      </c>
      <c r="G260" s="240"/>
      <c r="H260" s="240"/>
      <c r="I260" s="241">
        <v>73010</v>
      </c>
      <c r="J260" s="199"/>
      <c r="K260" s="204" t="s">
        <v>125</v>
      </c>
      <c r="L260" s="85"/>
      <c r="M260" s="85"/>
      <c r="N260" s="85"/>
      <c r="O260" s="158"/>
    </row>
    <row r="261" spans="1:15" ht="15" hidden="1" customHeight="1" x14ac:dyDescent="0.25">
      <c r="A261" s="240" t="s">
        <v>258</v>
      </c>
      <c r="B261" s="240" t="s">
        <v>259</v>
      </c>
      <c r="C261" s="240" t="s">
        <v>109</v>
      </c>
      <c r="D261" s="240" t="s">
        <v>110</v>
      </c>
      <c r="E261" s="240" t="s">
        <v>226</v>
      </c>
      <c r="F261" s="240" t="s">
        <v>227</v>
      </c>
      <c r="G261" s="240"/>
      <c r="H261" s="240"/>
      <c r="I261" s="241">
        <v>20610</v>
      </c>
      <c r="J261" s="199"/>
      <c r="K261" s="204" t="s">
        <v>149</v>
      </c>
      <c r="L261" s="85"/>
      <c r="M261" s="85"/>
      <c r="N261" s="85"/>
      <c r="O261" s="158"/>
    </row>
    <row r="262" spans="1:15" ht="15" hidden="1" customHeight="1" x14ac:dyDescent="0.25">
      <c r="A262" s="240" t="s">
        <v>258</v>
      </c>
      <c r="B262" s="240" t="s">
        <v>259</v>
      </c>
      <c r="C262" s="240" t="s">
        <v>109</v>
      </c>
      <c r="D262" s="240" t="s">
        <v>110</v>
      </c>
      <c r="E262" s="240" t="s">
        <v>202</v>
      </c>
      <c r="F262" s="240" t="s">
        <v>203</v>
      </c>
      <c r="G262" s="240"/>
      <c r="H262" s="240"/>
      <c r="I262" s="241">
        <v>39</v>
      </c>
      <c r="J262" s="199"/>
      <c r="K262" s="204" t="s">
        <v>122</v>
      </c>
      <c r="L262" s="85"/>
      <c r="M262" s="85"/>
      <c r="N262" s="85"/>
      <c r="O262" s="158"/>
    </row>
    <row r="263" spans="1:15" ht="15" hidden="1" customHeight="1" x14ac:dyDescent="0.25">
      <c r="A263" s="240" t="s">
        <v>258</v>
      </c>
      <c r="B263" s="240" t="s">
        <v>259</v>
      </c>
      <c r="C263" s="240" t="s">
        <v>109</v>
      </c>
      <c r="D263" s="240" t="s">
        <v>110</v>
      </c>
      <c r="E263" s="240" t="s">
        <v>228</v>
      </c>
      <c r="F263" s="240" t="s">
        <v>229</v>
      </c>
      <c r="G263" s="240"/>
      <c r="H263" s="240"/>
      <c r="I263" s="241">
        <v>-695966</v>
      </c>
      <c r="J263" s="199"/>
      <c r="K263" s="204" t="s">
        <v>141</v>
      </c>
      <c r="L263" s="85"/>
      <c r="M263" s="85"/>
      <c r="N263" s="85"/>
      <c r="O263" s="158"/>
    </row>
    <row r="264" spans="1:15" ht="15" hidden="1" customHeight="1" x14ac:dyDescent="0.25">
      <c r="A264" s="240" t="s">
        <v>258</v>
      </c>
      <c r="B264" s="240" t="s">
        <v>259</v>
      </c>
      <c r="C264" s="240" t="s">
        <v>109</v>
      </c>
      <c r="D264" s="240" t="s">
        <v>110</v>
      </c>
      <c r="E264" s="240" t="s">
        <v>132</v>
      </c>
      <c r="F264" s="240" t="s">
        <v>133</v>
      </c>
      <c r="G264" s="240"/>
      <c r="H264" s="240"/>
      <c r="I264" s="241">
        <v>-231285</v>
      </c>
      <c r="J264" s="199"/>
      <c r="K264" s="204" t="s">
        <v>134</v>
      </c>
      <c r="L264" s="85"/>
      <c r="M264" s="85"/>
      <c r="N264" s="85"/>
      <c r="O264" s="158"/>
    </row>
    <row r="265" spans="1:15" ht="15" hidden="1" customHeight="1" x14ac:dyDescent="0.25">
      <c r="A265" s="240" t="s">
        <v>258</v>
      </c>
      <c r="B265" s="240" t="s">
        <v>259</v>
      </c>
      <c r="C265" s="240" t="s">
        <v>109</v>
      </c>
      <c r="D265" s="240" t="s">
        <v>110</v>
      </c>
      <c r="E265" s="240" t="s">
        <v>266</v>
      </c>
      <c r="F265" s="240" t="s">
        <v>267</v>
      </c>
      <c r="G265" s="240"/>
      <c r="H265" s="240"/>
      <c r="I265" s="241">
        <v>-1200</v>
      </c>
      <c r="J265" s="199"/>
      <c r="K265" s="204" t="s">
        <v>122</v>
      </c>
      <c r="L265" s="85"/>
      <c r="M265" s="85"/>
      <c r="N265" s="85"/>
      <c r="O265" s="158"/>
    </row>
    <row r="266" spans="1:15" ht="15" hidden="1" customHeight="1" x14ac:dyDescent="0.25">
      <c r="A266" s="240" t="s">
        <v>258</v>
      </c>
      <c r="B266" s="240" t="s">
        <v>259</v>
      </c>
      <c r="C266" s="240" t="s">
        <v>109</v>
      </c>
      <c r="D266" s="240" t="s">
        <v>110</v>
      </c>
      <c r="E266" s="240" t="s">
        <v>151</v>
      </c>
      <c r="F266" s="240" t="s">
        <v>152</v>
      </c>
      <c r="G266" s="240"/>
      <c r="H266" s="240"/>
      <c r="I266" s="241">
        <v>-676439</v>
      </c>
      <c r="J266" s="199"/>
      <c r="K266" s="204" t="s">
        <v>128</v>
      </c>
      <c r="L266" s="85"/>
      <c r="M266" s="85"/>
      <c r="N266" s="85"/>
      <c r="O266" s="158"/>
    </row>
    <row r="267" spans="1:15" ht="15" hidden="1" customHeight="1" x14ac:dyDescent="0.25">
      <c r="A267" s="240" t="s">
        <v>258</v>
      </c>
      <c r="B267" s="240" t="s">
        <v>259</v>
      </c>
      <c r="C267" s="240" t="s">
        <v>109</v>
      </c>
      <c r="D267" s="240" t="s">
        <v>110</v>
      </c>
      <c r="E267" s="240" t="s">
        <v>162</v>
      </c>
      <c r="F267" s="240" t="s">
        <v>163</v>
      </c>
      <c r="G267" s="240"/>
      <c r="H267" s="240"/>
      <c r="I267" s="241">
        <v>-73010</v>
      </c>
      <c r="J267" s="199"/>
      <c r="K267" s="204" t="s">
        <v>131</v>
      </c>
      <c r="L267" s="85"/>
      <c r="M267" s="85"/>
      <c r="N267" s="85"/>
      <c r="O267" s="158"/>
    </row>
    <row r="268" spans="1:15" ht="15" hidden="1" customHeight="1" x14ac:dyDescent="0.25">
      <c r="A268" s="240" t="s">
        <v>258</v>
      </c>
      <c r="B268" s="240" t="s">
        <v>259</v>
      </c>
      <c r="C268" s="240" t="s">
        <v>109</v>
      </c>
      <c r="D268" s="240" t="s">
        <v>110</v>
      </c>
      <c r="E268" s="240" t="s">
        <v>188</v>
      </c>
      <c r="F268" s="240" t="s">
        <v>189</v>
      </c>
      <c r="G268" s="240"/>
      <c r="H268" s="240"/>
      <c r="I268" s="241">
        <v>-15743</v>
      </c>
      <c r="J268" s="199"/>
      <c r="K268" s="204" t="s">
        <v>137</v>
      </c>
      <c r="L268" s="85"/>
      <c r="M268" s="85"/>
      <c r="N268" s="85"/>
      <c r="O268" s="158"/>
    </row>
    <row r="269" spans="1:15" ht="15" hidden="1" customHeight="1" x14ac:dyDescent="0.25">
      <c r="A269" s="240" t="s">
        <v>258</v>
      </c>
      <c r="B269" s="240" t="s">
        <v>259</v>
      </c>
      <c r="C269" s="240" t="s">
        <v>109</v>
      </c>
      <c r="D269" s="240" t="s">
        <v>110</v>
      </c>
      <c r="E269" s="240" t="s">
        <v>208</v>
      </c>
      <c r="F269" s="240" t="s">
        <v>209</v>
      </c>
      <c r="G269" s="240">
        <v>408</v>
      </c>
      <c r="H269" s="240"/>
      <c r="I269" s="241">
        <v>-64635</v>
      </c>
      <c r="J269" s="199">
        <v>44635</v>
      </c>
      <c r="K269" s="204" t="s">
        <v>137</v>
      </c>
      <c r="L269" s="85"/>
      <c r="M269" s="85"/>
      <c r="N269" s="85"/>
      <c r="O269" s="158" t="s">
        <v>988</v>
      </c>
    </row>
    <row r="270" spans="1:15" ht="15" hidden="1" customHeight="1" x14ac:dyDescent="0.25">
      <c r="A270" s="240" t="s">
        <v>268</v>
      </c>
      <c r="B270" s="240" t="s">
        <v>269</v>
      </c>
      <c r="C270" s="240" t="s">
        <v>109</v>
      </c>
      <c r="D270" s="240" t="s">
        <v>110</v>
      </c>
      <c r="E270" s="240" t="s">
        <v>139</v>
      </c>
      <c r="F270" s="240" t="s">
        <v>140</v>
      </c>
      <c r="G270" s="240"/>
      <c r="H270" s="240"/>
      <c r="I270" s="241">
        <v>0</v>
      </c>
      <c r="J270" s="199"/>
      <c r="K270" s="204" t="s">
        <v>113</v>
      </c>
      <c r="L270" s="85"/>
      <c r="M270" s="85"/>
      <c r="N270" s="85"/>
      <c r="O270" s="158"/>
    </row>
    <row r="271" spans="1:15" ht="15" hidden="1" customHeight="1" x14ac:dyDescent="0.25">
      <c r="A271" s="240" t="s">
        <v>268</v>
      </c>
      <c r="B271" s="240" t="s">
        <v>269</v>
      </c>
      <c r="C271" s="240" t="s">
        <v>109</v>
      </c>
      <c r="D271" s="240" t="s">
        <v>110</v>
      </c>
      <c r="E271" s="240" t="s">
        <v>120</v>
      </c>
      <c r="F271" s="240" t="s">
        <v>121</v>
      </c>
      <c r="G271" s="240"/>
      <c r="H271" s="240"/>
      <c r="I271" s="241">
        <v>0</v>
      </c>
      <c r="J271" s="199"/>
      <c r="K271" s="204" t="s">
        <v>116</v>
      </c>
      <c r="L271" s="85"/>
      <c r="M271" s="85"/>
      <c r="N271" s="85"/>
      <c r="O271" s="158"/>
    </row>
    <row r="272" spans="1:15" ht="15" hidden="1" customHeight="1" x14ac:dyDescent="0.25">
      <c r="A272" s="240" t="s">
        <v>268</v>
      </c>
      <c r="B272" s="240" t="s">
        <v>269</v>
      </c>
      <c r="C272" s="240" t="s">
        <v>109</v>
      </c>
      <c r="D272" s="240" t="s">
        <v>110</v>
      </c>
      <c r="E272" s="240" t="s">
        <v>126</v>
      </c>
      <c r="F272" s="240" t="s">
        <v>127</v>
      </c>
      <c r="G272" s="240"/>
      <c r="H272" s="240"/>
      <c r="I272" s="241">
        <v>0</v>
      </c>
      <c r="J272" s="199"/>
      <c r="K272" s="204" t="s">
        <v>119</v>
      </c>
      <c r="L272" s="85"/>
      <c r="M272" s="85"/>
      <c r="N272" s="85"/>
      <c r="O272" s="158"/>
    </row>
    <row r="273" spans="1:15" ht="15" hidden="1" customHeight="1" x14ac:dyDescent="0.25">
      <c r="A273" s="240" t="s">
        <v>270</v>
      </c>
      <c r="B273" s="240" t="s">
        <v>271</v>
      </c>
      <c r="C273" s="240" t="s">
        <v>109</v>
      </c>
      <c r="D273" s="240" t="s">
        <v>110</v>
      </c>
      <c r="E273" s="240" t="s">
        <v>198</v>
      </c>
      <c r="F273" s="240" t="s">
        <v>199</v>
      </c>
      <c r="G273" s="240"/>
      <c r="H273" s="240"/>
      <c r="I273" s="241">
        <v>191264</v>
      </c>
      <c r="J273" s="199"/>
      <c r="K273" s="204" t="s">
        <v>153</v>
      </c>
      <c r="L273" s="85"/>
      <c r="M273" s="85"/>
      <c r="N273" s="85"/>
      <c r="O273" s="158"/>
    </row>
    <row r="274" spans="1:15" ht="15" hidden="1" customHeight="1" x14ac:dyDescent="0.25">
      <c r="A274" s="240" t="s">
        <v>270</v>
      </c>
      <c r="B274" s="240" t="s">
        <v>271</v>
      </c>
      <c r="C274" s="240" t="s">
        <v>109</v>
      </c>
      <c r="D274" s="240" t="s">
        <v>110</v>
      </c>
      <c r="E274" s="240" t="s">
        <v>200</v>
      </c>
      <c r="F274" s="240" t="s">
        <v>201</v>
      </c>
      <c r="G274" s="240"/>
      <c r="H274" s="240"/>
      <c r="I274" s="241">
        <v>15433009</v>
      </c>
      <c r="J274" s="199"/>
      <c r="K274" s="204" t="s">
        <v>153</v>
      </c>
      <c r="L274" s="85"/>
      <c r="M274" s="85"/>
      <c r="N274" s="85"/>
      <c r="O274" s="158"/>
    </row>
    <row r="275" spans="1:15" ht="15" hidden="1" customHeight="1" x14ac:dyDescent="0.25">
      <c r="A275" s="240" t="s">
        <v>270</v>
      </c>
      <c r="B275" s="240" t="s">
        <v>271</v>
      </c>
      <c r="C275" s="240" t="s">
        <v>109</v>
      </c>
      <c r="D275" s="240" t="s">
        <v>110</v>
      </c>
      <c r="E275" s="240" t="s">
        <v>202</v>
      </c>
      <c r="F275" s="240" t="s">
        <v>203</v>
      </c>
      <c r="G275" s="240"/>
      <c r="H275" s="240"/>
      <c r="I275" s="241">
        <v>35</v>
      </c>
      <c r="J275" s="199">
        <v>-35</v>
      </c>
      <c r="K275" s="204" t="s">
        <v>153</v>
      </c>
      <c r="L275" s="85"/>
      <c r="M275" s="85"/>
      <c r="N275" s="85"/>
      <c r="O275" s="158" t="s">
        <v>991</v>
      </c>
    </row>
    <row r="276" spans="1:15" ht="15" hidden="1" customHeight="1" x14ac:dyDescent="0.25">
      <c r="A276" s="240" t="s">
        <v>270</v>
      </c>
      <c r="B276" s="240" t="s">
        <v>271</v>
      </c>
      <c r="C276" s="240" t="s">
        <v>109</v>
      </c>
      <c r="D276" s="240" t="s">
        <v>110</v>
      </c>
      <c r="E276" s="240" t="s">
        <v>206</v>
      </c>
      <c r="F276" s="240" t="s">
        <v>207</v>
      </c>
      <c r="G276" s="240"/>
      <c r="H276" s="240"/>
      <c r="I276" s="241">
        <v>0</v>
      </c>
      <c r="J276" s="199"/>
      <c r="K276" s="204" t="s">
        <v>137</v>
      </c>
      <c r="L276" s="85"/>
      <c r="M276" s="85"/>
      <c r="N276" s="85"/>
      <c r="O276" s="158"/>
    </row>
    <row r="277" spans="1:15" ht="15" hidden="1" customHeight="1" x14ac:dyDescent="0.25">
      <c r="A277" s="240" t="s">
        <v>270</v>
      </c>
      <c r="B277" s="240" t="s">
        <v>271</v>
      </c>
      <c r="C277" s="240" t="s">
        <v>109</v>
      </c>
      <c r="D277" s="240" t="s">
        <v>110</v>
      </c>
      <c r="E277" s="240" t="s">
        <v>272</v>
      </c>
      <c r="F277" s="240" t="s">
        <v>273</v>
      </c>
      <c r="G277" s="240"/>
      <c r="H277" s="240"/>
      <c r="I277" s="241">
        <v>-71280</v>
      </c>
      <c r="J277" s="199"/>
      <c r="K277" s="204" t="s">
        <v>153</v>
      </c>
      <c r="L277" s="85"/>
      <c r="M277" s="85"/>
      <c r="N277" s="85"/>
      <c r="O277" s="158"/>
    </row>
    <row r="278" spans="1:15" ht="15" hidden="1" customHeight="1" x14ac:dyDescent="0.25">
      <c r="A278" s="240" t="s">
        <v>274</v>
      </c>
      <c r="B278" s="240" t="s">
        <v>275</v>
      </c>
      <c r="C278" s="240" t="s">
        <v>109</v>
      </c>
      <c r="D278" s="240" t="s">
        <v>110</v>
      </c>
      <c r="E278" s="240" t="s">
        <v>111</v>
      </c>
      <c r="F278" s="240" t="s">
        <v>112</v>
      </c>
      <c r="G278" s="240"/>
      <c r="H278" s="240"/>
      <c r="I278" s="241">
        <v>2785621</v>
      </c>
      <c r="J278" s="199"/>
      <c r="K278" s="204" t="s">
        <v>113</v>
      </c>
      <c r="L278" s="85"/>
      <c r="M278" s="85"/>
      <c r="N278" s="85"/>
      <c r="O278" s="158"/>
    </row>
    <row r="279" spans="1:15" ht="15" hidden="1" customHeight="1" x14ac:dyDescent="0.25">
      <c r="A279" s="240" t="s">
        <v>274</v>
      </c>
      <c r="B279" s="240" t="s">
        <v>275</v>
      </c>
      <c r="C279" s="240" t="s">
        <v>109</v>
      </c>
      <c r="D279" s="240" t="s">
        <v>110</v>
      </c>
      <c r="E279" s="240" t="s">
        <v>139</v>
      </c>
      <c r="F279" s="240" t="s">
        <v>140</v>
      </c>
      <c r="G279" s="240"/>
      <c r="H279" s="240"/>
      <c r="I279" s="241">
        <v>331209</v>
      </c>
      <c r="J279" s="199"/>
      <c r="K279" s="204" t="s">
        <v>113</v>
      </c>
      <c r="L279" s="85"/>
      <c r="M279" s="85"/>
      <c r="N279" s="85"/>
      <c r="O279" s="158"/>
    </row>
    <row r="280" spans="1:15" ht="15" hidden="1" customHeight="1" x14ac:dyDescent="0.25">
      <c r="A280" s="240" t="s">
        <v>274</v>
      </c>
      <c r="B280" s="240" t="s">
        <v>275</v>
      </c>
      <c r="C280" s="240" t="s">
        <v>109</v>
      </c>
      <c r="D280" s="240" t="s">
        <v>110</v>
      </c>
      <c r="E280" s="240" t="s">
        <v>114</v>
      </c>
      <c r="F280" s="240" t="s">
        <v>115</v>
      </c>
      <c r="G280" s="240"/>
      <c r="H280" s="240"/>
      <c r="I280" s="241">
        <v>9791</v>
      </c>
      <c r="J280" s="199"/>
      <c r="K280" s="204" t="s">
        <v>113</v>
      </c>
      <c r="L280" s="85"/>
      <c r="M280" s="85"/>
      <c r="N280" s="85"/>
      <c r="O280" s="158"/>
    </row>
    <row r="281" spans="1:15" ht="15" hidden="1" customHeight="1" x14ac:dyDescent="0.25">
      <c r="A281" s="240" t="s">
        <v>274</v>
      </c>
      <c r="B281" s="240" t="s">
        <v>275</v>
      </c>
      <c r="C281" s="240" t="s">
        <v>109</v>
      </c>
      <c r="D281" s="240" t="s">
        <v>110</v>
      </c>
      <c r="E281" s="240" t="s">
        <v>117</v>
      </c>
      <c r="F281" s="240" t="s">
        <v>118</v>
      </c>
      <c r="G281" s="240"/>
      <c r="H281" s="240"/>
      <c r="I281" s="241">
        <v>2928</v>
      </c>
      <c r="J281" s="199"/>
      <c r="K281" s="204" t="s">
        <v>113</v>
      </c>
      <c r="L281" s="85"/>
      <c r="M281" s="85"/>
      <c r="N281" s="85"/>
      <c r="O281" s="158"/>
    </row>
    <row r="282" spans="1:15" ht="15" hidden="1" customHeight="1" x14ac:dyDescent="0.25">
      <c r="A282" s="240" t="s">
        <v>274</v>
      </c>
      <c r="B282" s="240" t="s">
        <v>275</v>
      </c>
      <c r="C282" s="240" t="s">
        <v>109</v>
      </c>
      <c r="D282" s="240" t="s">
        <v>110</v>
      </c>
      <c r="E282" s="240" t="s">
        <v>176</v>
      </c>
      <c r="F282" s="240" t="s">
        <v>177</v>
      </c>
      <c r="G282" s="240"/>
      <c r="H282" s="240"/>
      <c r="I282" s="241">
        <v>-2928</v>
      </c>
      <c r="J282" s="199"/>
      <c r="K282" s="204" t="s">
        <v>113</v>
      </c>
      <c r="L282" s="85"/>
      <c r="M282" s="85"/>
      <c r="N282" s="85"/>
      <c r="O282" s="158"/>
    </row>
    <row r="283" spans="1:15" ht="15" hidden="1" customHeight="1" x14ac:dyDescent="0.25">
      <c r="A283" s="240" t="s">
        <v>274</v>
      </c>
      <c r="B283" s="240" t="s">
        <v>275</v>
      </c>
      <c r="C283" s="240" t="s">
        <v>109</v>
      </c>
      <c r="D283" s="240" t="s">
        <v>110</v>
      </c>
      <c r="E283" s="240" t="s">
        <v>120</v>
      </c>
      <c r="F283" s="240" t="s">
        <v>121</v>
      </c>
      <c r="G283" s="240"/>
      <c r="H283" s="240"/>
      <c r="I283" s="241">
        <v>749248</v>
      </c>
      <c r="J283" s="199"/>
      <c r="K283" s="204" t="s">
        <v>116</v>
      </c>
      <c r="L283" s="85"/>
      <c r="M283" s="85"/>
      <c r="N283" s="85"/>
      <c r="O283" s="158"/>
    </row>
    <row r="284" spans="1:15" ht="15" hidden="1" customHeight="1" x14ac:dyDescent="0.25">
      <c r="A284" s="240" t="s">
        <v>274</v>
      </c>
      <c r="B284" s="240" t="s">
        <v>275</v>
      </c>
      <c r="C284" s="240" t="s">
        <v>109</v>
      </c>
      <c r="D284" s="240" t="s">
        <v>110</v>
      </c>
      <c r="E284" s="240" t="s">
        <v>123</v>
      </c>
      <c r="F284" s="240" t="s">
        <v>124</v>
      </c>
      <c r="G284" s="240"/>
      <c r="H284" s="240"/>
      <c r="I284" s="241">
        <v>3774</v>
      </c>
      <c r="J284" s="199"/>
      <c r="K284" s="204" t="s">
        <v>113</v>
      </c>
      <c r="L284" s="85"/>
      <c r="M284" s="85"/>
      <c r="N284" s="85"/>
      <c r="O284" s="158"/>
    </row>
    <row r="285" spans="1:15" ht="15" hidden="1" customHeight="1" x14ac:dyDescent="0.25">
      <c r="A285" s="240" t="s">
        <v>274</v>
      </c>
      <c r="B285" s="240" t="s">
        <v>275</v>
      </c>
      <c r="C285" s="240" t="s">
        <v>109</v>
      </c>
      <c r="D285" s="240" t="s">
        <v>110</v>
      </c>
      <c r="E285" s="240" t="s">
        <v>126</v>
      </c>
      <c r="F285" s="240" t="s">
        <v>127</v>
      </c>
      <c r="G285" s="240"/>
      <c r="H285" s="240"/>
      <c r="I285" s="241">
        <v>421619</v>
      </c>
      <c r="J285" s="199"/>
      <c r="K285" s="204" t="s">
        <v>119</v>
      </c>
      <c r="L285" s="85"/>
      <c r="M285" s="85"/>
      <c r="N285" s="85"/>
      <c r="O285" s="158"/>
    </row>
    <row r="286" spans="1:15" ht="15" hidden="1" customHeight="1" x14ac:dyDescent="0.25">
      <c r="A286" s="240" t="s">
        <v>274</v>
      </c>
      <c r="B286" s="240" t="s">
        <v>275</v>
      </c>
      <c r="C286" s="240" t="s">
        <v>109</v>
      </c>
      <c r="D286" s="240" t="s">
        <v>110</v>
      </c>
      <c r="E286" s="240" t="s">
        <v>194</v>
      </c>
      <c r="F286" s="240" t="s">
        <v>195</v>
      </c>
      <c r="G286" s="240"/>
      <c r="H286" s="240"/>
      <c r="I286" s="241">
        <v>0</v>
      </c>
      <c r="J286" s="199"/>
      <c r="K286" s="204" t="s">
        <v>122</v>
      </c>
      <c r="L286" s="85"/>
      <c r="M286" s="85"/>
      <c r="N286" s="85"/>
      <c r="O286" s="158"/>
    </row>
    <row r="287" spans="1:15" ht="15" hidden="1" customHeight="1" x14ac:dyDescent="0.25">
      <c r="A287" s="240" t="s">
        <v>274</v>
      </c>
      <c r="B287" s="240" t="s">
        <v>275</v>
      </c>
      <c r="C287" s="240" t="s">
        <v>109</v>
      </c>
      <c r="D287" s="240" t="s">
        <v>110</v>
      </c>
      <c r="E287" s="240" t="s">
        <v>216</v>
      </c>
      <c r="F287" s="240" t="s">
        <v>217</v>
      </c>
      <c r="G287" s="240"/>
      <c r="H287" s="240"/>
      <c r="I287" s="241">
        <v>0</v>
      </c>
      <c r="J287" s="199"/>
      <c r="K287" s="204" t="s">
        <v>122</v>
      </c>
      <c r="L287" s="85"/>
      <c r="M287" s="85"/>
      <c r="N287" s="85"/>
      <c r="O287" s="158"/>
    </row>
    <row r="288" spans="1:15" ht="15" hidden="1" customHeight="1" x14ac:dyDescent="0.25">
      <c r="A288" s="240" t="s">
        <v>274</v>
      </c>
      <c r="B288" s="240" t="s">
        <v>275</v>
      </c>
      <c r="C288" s="240" t="s">
        <v>109</v>
      </c>
      <c r="D288" s="240" t="s">
        <v>110</v>
      </c>
      <c r="E288" s="240" t="s">
        <v>156</v>
      </c>
      <c r="F288" s="240" t="s">
        <v>157</v>
      </c>
      <c r="G288" s="240"/>
      <c r="H288" s="240"/>
      <c r="I288" s="241">
        <v>2365</v>
      </c>
      <c r="J288" s="199"/>
      <c r="K288" s="204" t="s">
        <v>122</v>
      </c>
      <c r="L288" s="85"/>
      <c r="M288" s="85"/>
      <c r="N288" s="85"/>
      <c r="O288" s="158"/>
    </row>
    <row r="289" spans="1:15" ht="15" hidden="1" customHeight="1" x14ac:dyDescent="0.25">
      <c r="A289" s="240" t="s">
        <v>274</v>
      </c>
      <c r="B289" s="240" t="s">
        <v>275</v>
      </c>
      <c r="C289" s="240" t="s">
        <v>109</v>
      </c>
      <c r="D289" s="240" t="s">
        <v>110</v>
      </c>
      <c r="E289" s="240" t="s">
        <v>218</v>
      </c>
      <c r="F289" s="240" t="s">
        <v>219</v>
      </c>
      <c r="G289" s="240"/>
      <c r="H289" s="240"/>
      <c r="I289" s="241">
        <v>84421</v>
      </c>
      <c r="J289" s="199"/>
      <c r="K289" s="204" t="s">
        <v>122</v>
      </c>
      <c r="L289" s="85"/>
      <c r="M289" s="85"/>
      <c r="N289" s="85"/>
      <c r="O289" s="158"/>
    </row>
    <row r="290" spans="1:15" ht="15" hidden="1" customHeight="1" x14ac:dyDescent="0.25">
      <c r="A290" s="240" t="s">
        <v>274</v>
      </c>
      <c r="B290" s="240" t="s">
        <v>275</v>
      </c>
      <c r="C290" s="240" t="s">
        <v>109</v>
      </c>
      <c r="D290" s="240" t="s">
        <v>110</v>
      </c>
      <c r="E290" s="240" t="s">
        <v>147</v>
      </c>
      <c r="F290" s="240" t="s">
        <v>148</v>
      </c>
      <c r="G290" s="240"/>
      <c r="H290" s="240"/>
      <c r="I290" s="241">
        <v>14961</v>
      </c>
      <c r="J290" s="199"/>
      <c r="K290" s="204" t="s">
        <v>122</v>
      </c>
      <c r="L290" s="85"/>
      <c r="M290" s="85"/>
      <c r="N290" s="85"/>
      <c r="O290" s="158"/>
    </row>
    <row r="291" spans="1:15" ht="15" hidden="1" customHeight="1" x14ac:dyDescent="0.25">
      <c r="A291" s="240" t="s">
        <v>274</v>
      </c>
      <c r="B291" s="240" t="s">
        <v>275</v>
      </c>
      <c r="C291" s="240" t="s">
        <v>109</v>
      </c>
      <c r="D291" s="240" t="s">
        <v>110</v>
      </c>
      <c r="E291" s="240" t="s">
        <v>182</v>
      </c>
      <c r="F291" s="240" t="s">
        <v>183</v>
      </c>
      <c r="G291" s="240"/>
      <c r="H291" s="240"/>
      <c r="I291" s="241">
        <v>5156</v>
      </c>
      <c r="J291" s="199"/>
      <c r="K291" s="204" t="s">
        <v>122</v>
      </c>
      <c r="L291" s="85"/>
      <c r="M291" s="85"/>
      <c r="N291" s="85"/>
      <c r="O291" s="158"/>
    </row>
    <row r="292" spans="1:15" ht="15" hidden="1" customHeight="1" x14ac:dyDescent="0.25">
      <c r="A292" s="240" t="s">
        <v>274</v>
      </c>
      <c r="B292" s="240" t="s">
        <v>275</v>
      </c>
      <c r="C292" s="240" t="s">
        <v>109</v>
      </c>
      <c r="D292" s="240" t="s">
        <v>110</v>
      </c>
      <c r="E292" s="240" t="s">
        <v>196</v>
      </c>
      <c r="F292" s="240" t="s">
        <v>197</v>
      </c>
      <c r="G292" s="240"/>
      <c r="H292" s="240"/>
      <c r="I292" s="241">
        <v>0</v>
      </c>
      <c r="J292" s="199"/>
      <c r="K292" s="204" t="s">
        <v>122</v>
      </c>
      <c r="L292" s="85"/>
      <c r="M292" s="85"/>
      <c r="N292" s="85"/>
      <c r="O292" s="158"/>
    </row>
    <row r="293" spans="1:15" ht="15" hidden="1" customHeight="1" x14ac:dyDescent="0.25">
      <c r="A293" s="240" t="s">
        <v>274</v>
      </c>
      <c r="B293" s="240" t="s">
        <v>275</v>
      </c>
      <c r="C293" s="240" t="s">
        <v>109</v>
      </c>
      <c r="D293" s="240" t="s">
        <v>110</v>
      </c>
      <c r="E293" s="240" t="s">
        <v>236</v>
      </c>
      <c r="F293" s="240" t="s">
        <v>237</v>
      </c>
      <c r="G293" s="240"/>
      <c r="H293" s="240"/>
      <c r="I293" s="241">
        <v>0</v>
      </c>
      <c r="J293" s="199"/>
      <c r="K293" s="204" t="s">
        <v>122</v>
      </c>
      <c r="L293" s="85"/>
      <c r="M293" s="85"/>
      <c r="N293" s="85"/>
      <c r="O293" s="158"/>
    </row>
    <row r="294" spans="1:15" ht="15" hidden="1" customHeight="1" x14ac:dyDescent="0.25">
      <c r="A294" s="240" t="s">
        <v>274</v>
      </c>
      <c r="B294" s="240" t="s">
        <v>275</v>
      </c>
      <c r="C294" s="240" t="s">
        <v>109</v>
      </c>
      <c r="D294" s="240" t="s">
        <v>110</v>
      </c>
      <c r="E294" s="240" t="s">
        <v>184</v>
      </c>
      <c r="F294" s="240" t="s">
        <v>185</v>
      </c>
      <c r="G294" s="240"/>
      <c r="H294" s="240"/>
      <c r="I294" s="241">
        <v>0</v>
      </c>
      <c r="J294" s="199"/>
      <c r="K294" s="204" t="s">
        <v>122</v>
      </c>
      <c r="L294" s="85"/>
      <c r="M294" s="85"/>
      <c r="N294" s="85"/>
      <c r="O294" s="158"/>
    </row>
    <row r="295" spans="1:15" ht="15" hidden="1" customHeight="1" x14ac:dyDescent="0.25">
      <c r="A295" s="240" t="s">
        <v>274</v>
      </c>
      <c r="B295" s="240" t="s">
        <v>275</v>
      </c>
      <c r="C295" s="240" t="s">
        <v>109</v>
      </c>
      <c r="D295" s="240" t="s">
        <v>110</v>
      </c>
      <c r="E295" s="240" t="s">
        <v>276</v>
      </c>
      <c r="F295" s="240" t="s">
        <v>277</v>
      </c>
      <c r="G295" s="240"/>
      <c r="H295" s="240"/>
      <c r="I295" s="241">
        <v>0</v>
      </c>
      <c r="J295" s="199"/>
      <c r="K295" s="204" t="s">
        <v>122</v>
      </c>
      <c r="L295" s="85"/>
      <c r="M295" s="85"/>
      <c r="N295" s="85"/>
      <c r="O295" s="158"/>
    </row>
    <row r="296" spans="1:15" ht="15" hidden="1" customHeight="1" x14ac:dyDescent="0.25">
      <c r="A296" s="240" t="s">
        <v>274</v>
      </c>
      <c r="B296" s="240" t="s">
        <v>275</v>
      </c>
      <c r="C296" s="240" t="s">
        <v>109</v>
      </c>
      <c r="D296" s="240" t="s">
        <v>110</v>
      </c>
      <c r="E296" s="240" t="s">
        <v>129</v>
      </c>
      <c r="F296" s="240" t="s">
        <v>130</v>
      </c>
      <c r="G296" s="240"/>
      <c r="H296" s="240"/>
      <c r="I296" s="241">
        <v>7418</v>
      </c>
      <c r="J296" s="199"/>
      <c r="K296" s="204" t="s">
        <v>122</v>
      </c>
      <c r="L296" s="85"/>
      <c r="M296" s="85"/>
      <c r="N296" s="85"/>
      <c r="O296" s="158"/>
    </row>
    <row r="297" spans="1:15" ht="15" hidden="1" customHeight="1" x14ac:dyDescent="0.25">
      <c r="A297" s="240" t="s">
        <v>274</v>
      </c>
      <c r="B297" s="240" t="s">
        <v>275</v>
      </c>
      <c r="C297" s="240" t="s">
        <v>109</v>
      </c>
      <c r="D297" s="240" t="s">
        <v>110</v>
      </c>
      <c r="E297" s="240" t="s">
        <v>166</v>
      </c>
      <c r="F297" s="240" t="s">
        <v>167</v>
      </c>
      <c r="G297" s="240"/>
      <c r="H297" s="240"/>
      <c r="I297" s="241">
        <v>13168</v>
      </c>
      <c r="J297" s="199"/>
      <c r="K297" s="204" t="s">
        <v>122</v>
      </c>
      <c r="L297" s="85"/>
      <c r="M297" s="85"/>
      <c r="N297" s="85"/>
      <c r="O297" s="158"/>
    </row>
    <row r="298" spans="1:15" ht="15" hidden="1" customHeight="1" x14ac:dyDescent="0.25">
      <c r="A298" s="240" t="s">
        <v>274</v>
      </c>
      <c r="B298" s="240" t="s">
        <v>275</v>
      </c>
      <c r="C298" s="240" t="s">
        <v>109</v>
      </c>
      <c r="D298" s="240" t="s">
        <v>110</v>
      </c>
      <c r="E298" s="240" t="s">
        <v>222</v>
      </c>
      <c r="F298" s="240" t="s">
        <v>223</v>
      </c>
      <c r="G298" s="240"/>
      <c r="H298" s="240"/>
      <c r="I298" s="241">
        <v>4452</v>
      </c>
      <c r="J298" s="199"/>
      <c r="K298" s="204" t="s">
        <v>122</v>
      </c>
      <c r="L298" s="85"/>
      <c r="M298" s="85"/>
      <c r="N298" s="85"/>
      <c r="O298" s="158"/>
    </row>
    <row r="299" spans="1:15" ht="15" hidden="1" customHeight="1" x14ac:dyDescent="0.25">
      <c r="A299" s="240" t="s">
        <v>274</v>
      </c>
      <c r="B299" s="240" t="s">
        <v>275</v>
      </c>
      <c r="C299" s="240" t="s">
        <v>109</v>
      </c>
      <c r="D299" s="240" t="s">
        <v>110</v>
      </c>
      <c r="E299" s="240" t="s">
        <v>238</v>
      </c>
      <c r="F299" s="240" t="s">
        <v>239</v>
      </c>
      <c r="G299" s="240"/>
      <c r="H299" s="240"/>
      <c r="I299" s="241">
        <v>0</v>
      </c>
      <c r="J299" s="199"/>
      <c r="K299" s="204" t="s">
        <v>122</v>
      </c>
      <c r="L299" s="85"/>
      <c r="M299" s="85"/>
      <c r="N299" s="85"/>
      <c r="O299" s="158"/>
    </row>
    <row r="300" spans="1:15" ht="15" hidden="1" customHeight="1" x14ac:dyDescent="0.25">
      <c r="A300" s="240" t="s">
        <v>274</v>
      </c>
      <c r="B300" s="240" t="s">
        <v>275</v>
      </c>
      <c r="C300" s="240" t="s">
        <v>109</v>
      </c>
      <c r="D300" s="240" t="s">
        <v>110</v>
      </c>
      <c r="E300" s="240" t="s">
        <v>250</v>
      </c>
      <c r="F300" s="240" t="s">
        <v>251</v>
      </c>
      <c r="G300" s="240"/>
      <c r="H300" s="240"/>
      <c r="I300" s="241">
        <v>750</v>
      </c>
      <c r="J300" s="199"/>
      <c r="K300" s="204" t="s">
        <v>122</v>
      </c>
      <c r="L300" s="85"/>
      <c r="M300" s="85"/>
      <c r="N300" s="85"/>
      <c r="O300" s="158"/>
    </row>
    <row r="301" spans="1:15" ht="15" hidden="1" customHeight="1" x14ac:dyDescent="0.25">
      <c r="A301" s="240" t="s">
        <v>274</v>
      </c>
      <c r="B301" s="240" t="s">
        <v>275</v>
      </c>
      <c r="C301" s="240" t="s">
        <v>109</v>
      </c>
      <c r="D301" s="240" t="s">
        <v>110</v>
      </c>
      <c r="E301" s="240" t="s">
        <v>159</v>
      </c>
      <c r="F301" s="240" t="s">
        <v>160</v>
      </c>
      <c r="G301" s="240"/>
      <c r="H301" s="240"/>
      <c r="I301" s="241">
        <v>20531</v>
      </c>
      <c r="J301" s="199"/>
      <c r="K301" s="204" t="s">
        <v>125</v>
      </c>
      <c r="L301" s="85"/>
      <c r="M301" s="85"/>
      <c r="N301" s="85"/>
      <c r="O301" s="158"/>
    </row>
    <row r="302" spans="1:15" ht="15" hidden="1" customHeight="1" x14ac:dyDescent="0.25">
      <c r="A302" s="240" t="s">
        <v>274</v>
      </c>
      <c r="B302" s="240" t="s">
        <v>275</v>
      </c>
      <c r="C302" s="240" t="s">
        <v>109</v>
      </c>
      <c r="D302" s="240" t="s">
        <v>110</v>
      </c>
      <c r="E302" s="240" t="s">
        <v>226</v>
      </c>
      <c r="F302" s="240" t="s">
        <v>227</v>
      </c>
      <c r="G302" s="240"/>
      <c r="H302" s="240"/>
      <c r="I302" s="241">
        <v>1651</v>
      </c>
      <c r="J302" s="199"/>
      <c r="K302" s="204" t="s">
        <v>149</v>
      </c>
      <c r="L302" s="85"/>
      <c r="M302" s="85"/>
      <c r="N302" s="85"/>
      <c r="O302" s="158"/>
    </row>
    <row r="303" spans="1:15" ht="15" hidden="1" customHeight="1" x14ac:dyDescent="0.25">
      <c r="A303" s="240" t="s">
        <v>274</v>
      </c>
      <c r="B303" s="240" t="s">
        <v>275</v>
      </c>
      <c r="C303" s="240" t="s">
        <v>109</v>
      </c>
      <c r="D303" s="240" t="s">
        <v>110</v>
      </c>
      <c r="E303" s="240" t="s">
        <v>228</v>
      </c>
      <c r="F303" s="240" t="s">
        <v>229</v>
      </c>
      <c r="G303" s="240"/>
      <c r="H303" s="240"/>
      <c r="I303" s="241">
        <v>-253025</v>
      </c>
      <c r="J303" s="199"/>
      <c r="K303" s="204" t="s">
        <v>141</v>
      </c>
      <c r="L303" s="85"/>
      <c r="M303" s="85"/>
      <c r="N303" s="85"/>
      <c r="O303" s="158"/>
    </row>
    <row r="304" spans="1:15" ht="15" hidden="1" customHeight="1" x14ac:dyDescent="0.25">
      <c r="A304" s="240" t="s">
        <v>274</v>
      </c>
      <c r="B304" s="240" t="s">
        <v>275</v>
      </c>
      <c r="C304" s="240" t="s">
        <v>109</v>
      </c>
      <c r="D304" s="240" t="s">
        <v>110</v>
      </c>
      <c r="E304" s="240" t="s">
        <v>132</v>
      </c>
      <c r="F304" s="240" t="s">
        <v>133</v>
      </c>
      <c r="G304" s="240"/>
      <c r="H304" s="240"/>
      <c r="I304" s="241">
        <v>-104244</v>
      </c>
      <c r="J304" s="199"/>
      <c r="K304" s="204" t="s">
        <v>134</v>
      </c>
      <c r="L304" s="85"/>
      <c r="M304" s="85"/>
      <c r="N304" s="85"/>
      <c r="O304" s="158"/>
    </row>
    <row r="305" spans="1:15" ht="15" hidden="1" customHeight="1" x14ac:dyDescent="0.25">
      <c r="A305" s="240" t="s">
        <v>274</v>
      </c>
      <c r="B305" s="240" t="s">
        <v>275</v>
      </c>
      <c r="C305" s="240" t="s">
        <v>109</v>
      </c>
      <c r="D305" s="240" t="s">
        <v>110</v>
      </c>
      <c r="E305" s="240" t="s">
        <v>206</v>
      </c>
      <c r="F305" s="240" t="s">
        <v>207</v>
      </c>
      <c r="G305" s="240"/>
      <c r="H305" s="240"/>
      <c r="I305" s="241">
        <v>0</v>
      </c>
      <c r="J305" s="199"/>
      <c r="K305" s="204" t="s">
        <v>137</v>
      </c>
      <c r="L305" s="85"/>
      <c r="M305" s="85"/>
      <c r="N305" s="85"/>
      <c r="O305" s="158"/>
    </row>
    <row r="306" spans="1:15" ht="15" hidden="1" customHeight="1" x14ac:dyDescent="0.25">
      <c r="A306" s="240" t="s">
        <v>274</v>
      </c>
      <c r="B306" s="240" t="s">
        <v>275</v>
      </c>
      <c r="C306" s="240" t="s">
        <v>109</v>
      </c>
      <c r="D306" s="240" t="s">
        <v>110</v>
      </c>
      <c r="E306" s="240" t="s">
        <v>151</v>
      </c>
      <c r="F306" s="240" t="s">
        <v>152</v>
      </c>
      <c r="G306" s="240"/>
      <c r="H306" s="240"/>
      <c r="I306" s="241">
        <v>-253627</v>
      </c>
      <c r="J306" s="199"/>
      <c r="K306" s="204" t="s">
        <v>128</v>
      </c>
      <c r="L306" s="85"/>
      <c r="M306" s="85"/>
      <c r="N306" s="85"/>
      <c r="O306" s="158"/>
    </row>
    <row r="307" spans="1:15" ht="15" hidden="1" customHeight="1" x14ac:dyDescent="0.25">
      <c r="A307" s="240" t="s">
        <v>274</v>
      </c>
      <c r="B307" s="240" t="s">
        <v>275</v>
      </c>
      <c r="C307" s="240" t="s">
        <v>109</v>
      </c>
      <c r="D307" s="240" t="s">
        <v>110</v>
      </c>
      <c r="E307" s="240" t="s">
        <v>230</v>
      </c>
      <c r="F307" s="240" t="s">
        <v>231</v>
      </c>
      <c r="G307" s="240"/>
      <c r="H307" s="240"/>
      <c r="I307" s="241">
        <v>-135607</v>
      </c>
      <c r="J307" s="199"/>
      <c r="K307" s="204" t="s">
        <v>128</v>
      </c>
      <c r="L307" s="85"/>
      <c r="M307" s="85"/>
      <c r="N307" s="85"/>
      <c r="O307" s="158"/>
    </row>
    <row r="308" spans="1:15" ht="15" hidden="1" customHeight="1" x14ac:dyDescent="0.25">
      <c r="A308" s="240" t="s">
        <v>274</v>
      </c>
      <c r="B308" s="240" t="s">
        <v>275</v>
      </c>
      <c r="C308" s="240" t="s">
        <v>109</v>
      </c>
      <c r="D308" s="240" t="s">
        <v>110</v>
      </c>
      <c r="E308" s="240" t="s">
        <v>162</v>
      </c>
      <c r="F308" s="240" t="s">
        <v>163</v>
      </c>
      <c r="G308" s="240"/>
      <c r="H308" s="240"/>
      <c r="I308" s="241">
        <v>-20531</v>
      </c>
      <c r="J308" s="199"/>
      <c r="K308" s="204" t="s">
        <v>131</v>
      </c>
      <c r="L308" s="85"/>
      <c r="M308" s="85"/>
      <c r="N308" s="85"/>
      <c r="O308" s="158"/>
    </row>
    <row r="309" spans="1:15" ht="15" hidden="1" customHeight="1" x14ac:dyDescent="0.25">
      <c r="A309" s="240" t="s">
        <v>274</v>
      </c>
      <c r="B309" s="240" t="s">
        <v>275</v>
      </c>
      <c r="C309" s="240" t="s">
        <v>109</v>
      </c>
      <c r="D309" s="240" t="s">
        <v>110</v>
      </c>
      <c r="E309" s="240" t="s">
        <v>232</v>
      </c>
      <c r="F309" s="240" t="s">
        <v>233</v>
      </c>
      <c r="G309" s="240"/>
      <c r="H309" s="240"/>
      <c r="I309" s="241">
        <v>0</v>
      </c>
      <c r="J309" s="199"/>
      <c r="K309" s="204" t="s">
        <v>149</v>
      </c>
      <c r="L309" s="85"/>
      <c r="M309" s="85"/>
      <c r="N309" s="85"/>
      <c r="O309" s="158"/>
    </row>
    <row r="310" spans="1:15" ht="15" hidden="1" customHeight="1" x14ac:dyDescent="0.25">
      <c r="A310" s="240" t="s">
        <v>278</v>
      </c>
      <c r="B310" s="240" t="s">
        <v>279</v>
      </c>
      <c r="C310" s="240" t="s">
        <v>109</v>
      </c>
      <c r="D310" s="240" t="s">
        <v>110</v>
      </c>
      <c r="E310" s="240" t="s">
        <v>111</v>
      </c>
      <c r="F310" s="240" t="s">
        <v>112</v>
      </c>
      <c r="G310" s="240"/>
      <c r="H310" s="240"/>
      <c r="I310" s="241">
        <v>7653304</v>
      </c>
      <c r="J310" s="199"/>
      <c r="K310" s="204" t="s">
        <v>113</v>
      </c>
      <c r="L310" s="85"/>
      <c r="M310" s="85"/>
      <c r="N310" s="85"/>
      <c r="O310" s="158"/>
    </row>
    <row r="311" spans="1:15" ht="15" hidden="1" customHeight="1" x14ac:dyDescent="0.25">
      <c r="A311" s="240" t="s">
        <v>278</v>
      </c>
      <c r="B311" s="240" t="s">
        <v>279</v>
      </c>
      <c r="C311" s="240" t="s">
        <v>109</v>
      </c>
      <c r="D311" s="240" t="s">
        <v>110</v>
      </c>
      <c r="E311" s="240" t="s">
        <v>139</v>
      </c>
      <c r="F311" s="240" t="s">
        <v>140</v>
      </c>
      <c r="G311" s="240" t="s">
        <v>982</v>
      </c>
      <c r="H311" s="240"/>
      <c r="I311" s="241">
        <v>665305</v>
      </c>
      <c r="J311" s="199">
        <v>-56506</v>
      </c>
      <c r="K311" s="204" t="s">
        <v>113</v>
      </c>
      <c r="L311" s="85"/>
      <c r="M311" s="85"/>
      <c r="N311" s="85"/>
      <c r="O311" s="158" t="s">
        <v>994</v>
      </c>
    </row>
    <row r="312" spans="1:15" ht="15" hidden="1" customHeight="1" x14ac:dyDescent="0.25">
      <c r="A312" s="240" t="s">
        <v>278</v>
      </c>
      <c r="B312" s="240" t="s">
        <v>279</v>
      </c>
      <c r="C312" s="240" t="s">
        <v>109</v>
      </c>
      <c r="D312" s="240" t="s">
        <v>110</v>
      </c>
      <c r="E312" s="240" t="s">
        <v>192</v>
      </c>
      <c r="F312" s="240" t="s">
        <v>193</v>
      </c>
      <c r="G312" s="240">
        <v>143</v>
      </c>
      <c r="H312" s="240"/>
      <c r="I312" s="241">
        <v>23724</v>
      </c>
      <c r="J312" s="199">
        <v>-5600</v>
      </c>
      <c r="K312" s="204" t="s">
        <v>113</v>
      </c>
      <c r="L312" s="85"/>
      <c r="M312" s="85"/>
      <c r="N312" s="85"/>
      <c r="O312" s="158" t="s">
        <v>990</v>
      </c>
    </row>
    <row r="313" spans="1:15" ht="15" hidden="1" customHeight="1" x14ac:dyDescent="0.25">
      <c r="A313" s="240" t="s">
        <v>278</v>
      </c>
      <c r="B313" s="240" t="s">
        <v>279</v>
      </c>
      <c r="C313" s="240" t="s">
        <v>109</v>
      </c>
      <c r="D313" s="240" t="s">
        <v>110</v>
      </c>
      <c r="E313" s="240" t="s">
        <v>114</v>
      </c>
      <c r="F313" s="240" t="s">
        <v>115</v>
      </c>
      <c r="G313" s="240"/>
      <c r="H313" s="240"/>
      <c r="I313" s="241">
        <v>22552</v>
      </c>
      <c r="J313" s="199"/>
      <c r="K313" s="204" t="s">
        <v>113</v>
      </c>
      <c r="L313" s="85"/>
      <c r="M313" s="85"/>
      <c r="N313" s="85"/>
      <c r="O313" s="158"/>
    </row>
    <row r="314" spans="1:15" ht="15" hidden="1" customHeight="1" x14ac:dyDescent="0.25">
      <c r="A314" s="240" t="s">
        <v>278</v>
      </c>
      <c r="B314" s="240" t="s">
        <v>279</v>
      </c>
      <c r="C314" s="240" t="s">
        <v>109</v>
      </c>
      <c r="D314" s="240" t="s">
        <v>110</v>
      </c>
      <c r="E314" s="240" t="s">
        <v>117</v>
      </c>
      <c r="F314" s="240" t="s">
        <v>118</v>
      </c>
      <c r="G314" s="240"/>
      <c r="H314" s="240"/>
      <c r="I314" s="241">
        <v>4392</v>
      </c>
      <c r="J314" s="199"/>
      <c r="K314" s="204" t="s">
        <v>113</v>
      </c>
      <c r="L314" s="85"/>
      <c r="M314" s="85"/>
      <c r="N314" s="85"/>
      <c r="O314" s="158"/>
    </row>
    <row r="315" spans="1:15" ht="15" hidden="1" customHeight="1" x14ac:dyDescent="0.25">
      <c r="A315" s="240" t="s">
        <v>278</v>
      </c>
      <c r="B315" s="240" t="s">
        <v>279</v>
      </c>
      <c r="C315" s="240" t="s">
        <v>109</v>
      </c>
      <c r="D315" s="240" t="s">
        <v>110</v>
      </c>
      <c r="E315" s="240" t="s">
        <v>176</v>
      </c>
      <c r="F315" s="240" t="s">
        <v>177</v>
      </c>
      <c r="G315" s="240"/>
      <c r="H315" s="240"/>
      <c r="I315" s="241">
        <v>-4392</v>
      </c>
      <c r="J315" s="199"/>
      <c r="K315" s="204" t="s">
        <v>113</v>
      </c>
      <c r="L315" s="85"/>
      <c r="M315" s="85"/>
      <c r="N315" s="85"/>
      <c r="O315" s="158"/>
    </row>
    <row r="316" spans="1:15" ht="15" hidden="1" customHeight="1" x14ac:dyDescent="0.25">
      <c r="A316" s="240" t="s">
        <v>278</v>
      </c>
      <c r="B316" s="240" t="s">
        <v>279</v>
      </c>
      <c r="C316" s="240" t="s">
        <v>109</v>
      </c>
      <c r="D316" s="240" t="s">
        <v>110</v>
      </c>
      <c r="E316" s="240" t="s">
        <v>120</v>
      </c>
      <c r="F316" s="240" t="s">
        <v>121</v>
      </c>
      <c r="G316" s="240" t="s">
        <v>982</v>
      </c>
      <c r="H316" s="240"/>
      <c r="I316" s="241">
        <v>2177676</v>
      </c>
      <c r="J316" s="199">
        <v>-5931</v>
      </c>
      <c r="K316" s="204" t="s">
        <v>116</v>
      </c>
      <c r="L316" s="85"/>
      <c r="M316" s="85"/>
      <c r="N316" s="85"/>
      <c r="O316" s="158" t="s">
        <v>983</v>
      </c>
    </row>
    <row r="317" spans="1:15" ht="15" hidden="1" customHeight="1" x14ac:dyDescent="0.25">
      <c r="A317" s="240" t="s">
        <v>278</v>
      </c>
      <c r="B317" s="240" t="s">
        <v>279</v>
      </c>
      <c r="C317" s="240" t="s">
        <v>109</v>
      </c>
      <c r="D317" s="240" t="s">
        <v>110</v>
      </c>
      <c r="E317" s="240" t="s">
        <v>123</v>
      </c>
      <c r="F317" s="240" t="s">
        <v>124</v>
      </c>
      <c r="G317" s="240"/>
      <c r="H317" s="240"/>
      <c r="I317" s="241">
        <v>8925</v>
      </c>
      <c r="J317" s="199"/>
      <c r="K317" s="204" t="s">
        <v>113</v>
      </c>
      <c r="L317" s="85"/>
      <c r="M317" s="85"/>
      <c r="N317" s="85"/>
      <c r="O317" s="158"/>
    </row>
    <row r="318" spans="1:15" ht="15" hidden="1" customHeight="1" x14ac:dyDescent="0.25">
      <c r="A318" s="240" t="s">
        <v>278</v>
      </c>
      <c r="B318" s="240" t="s">
        <v>279</v>
      </c>
      <c r="C318" s="240" t="s">
        <v>109</v>
      </c>
      <c r="D318" s="240" t="s">
        <v>110</v>
      </c>
      <c r="E318" s="240" t="s">
        <v>126</v>
      </c>
      <c r="F318" s="240" t="s">
        <v>127</v>
      </c>
      <c r="G318" s="240" t="s">
        <v>976</v>
      </c>
      <c r="H318" s="240"/>
      <c r="I318" s="241">
        <v>1233171</v>
      </c>
      <c r="J318" s="199">
        <v>-10260</v>
      </c>
      <c r="K318" s="204" t="s">
        <v>119</v>
      </c>
      <c r="L318" s="85"/>
      <c r="M318" s="85"/>
      <c r="N318" s="85"/>
      <c r="O318" s="158"/>
    </row>
    <row r="319" spans="1:15" ht="15" hidden="1" customHeight="1" x14ac:dyDescent="0.25">
      <c r="A319" s="240" t="s">
        <v>278</v>
      </c>
      <c r="B319" s="240" t="s">
        <v>279</v>
      </c>
      <c r="C319" s="240" t="s">
        <v>109</v>
      </c>
      <c r="D319" s="240" t="s">
        <v>110</v>
      </c>
      <c r="E319" s="240" t="s">
        <v>180</v>
      </c>
      <c r="F319" s="240" t="s">
        <v>181</v>
      </c>
      <c r="G319" s="240"/>
      <c r="H319" s="240"/>
      <c r="I319" s="241">
        <v>1893</v>
      </c>
      <c r="J319" s="199"/>
      <c r="K319" s="204" t="s">
        <v>122</v>
      </c>
      <c r="L319" s="85"/>
      <c r="M319" s="85"/>
      <c r="N319" s="85"/>
      <c r="O319" s="158"/>
    </row>
    <row r="320" spans="1:15" ht="15" hidden="1" customHeight="1" x14ac:dyDescent="0.25">
      <c r="A320" s="240" t="s">
        <v>278</v>
      </c>
      <c r="B320" s="240" t="s">
        <v>279</v>
      </c>
      <c r="C320" s="240" t="s">
        <v>109</v>
      </c>
      <c r="D320" s="240" t="s">
        <v>110</v>
      </c>
      <c r="E320" s="240" t="s">
        <v>194</v>
      </c>
      <c r="F320" s="240" t="s">
        <v>195</v>
      </c>
      <c r="G320" s="240"/>
      <c r="H320" s="240"/>
      <c r="I320" s="241">
        <v>5484</v>
      </c>
      <c r="J320" s="199"/>
      <c r="K320" s="204" t="s">
        <v>122</v>
      </c>
      <c r="L320" s="85"/>
      <c r="M320" s="85"/>
      <c r="N320" s="85"/>
      <c r="O320" s="158"/>
    </row>
    <row r="321" spans="1:15" ht="15" hidden="1" customHeight="1" x14ac:dyDescent="0.25">
      <c r="A321" s="240" t="s">
        <v>278</v>
      </c>
      <c r="B321" s="240" t="s">
        <v>279</v>
      </c>
      <c r="C321" s="240" t="s">
        <v>109</v>
      </c>
      <c r="D321" s="240" t="s">
        <v>110</v>
      </c>
      <c r="E321" s="240" t="s">
        <v>216</v>
      </c>
      <c r="F321" s="240" t="s">
        <v>217</v>
      </c>
      <c r="G321" s="240"/>
      <c r="H321" s="240"/>
      <c r="I321" s="241">
        <v>1300</v>
      </c>
      <c r="J321" s="199"/>
      <c r="K321" s="204" t="s">
        <v>122</v>
      </c>
      <c r="L321" s="85"/>
      <c r="M321" s="85"/>
      <c r="N321" s="85"/>
      <c r="O321" s="158"/>
    </row>
    <row r="322" spans="1:15" ht="15" hidden="1" customHeight="1" x14ac:dyDescent="0.25">
      <c r="A322" s="240" t="s">
        <v>278</v>
      </c>
      <c r="B322" s="240" t="s">
        <v>279</v>
      </c>
      <c r="C322" s="240" t="s">
        <v>109</v>
      </c>
      <c r="D322" s="240" t="s">
        <v>110</v>
      </c>
      <c r="E322" s="240" t="s">
        <v>280</v>
      </c>
      <c r="F322" s="240" t="s">
        <v>281</v>
      </c>
      <c r="G322" s="240"/>
      <c r="H322" s="240"/>
      <c r="I322" s="241">
        <v>556</v>
      </c>
      <c r="J322" s="199"/>
      <c r="K322" s="204" t="s">
        <v>122</v>
      </c>
      <c r="L322" s="85"/>
      <c r="M322" s="85"/>
      <c r="N322" s="85"/>
      <c r="O322" s="158"/>
    </row>
    <row r="323" spans="1:15" ht="15" hidden="1" customHeight="1" x14ac:dyDescent="0.25">
      <c r="A323" s="240" t="s">
        <v>278</v>
      </c>
      <c r="B323" s="240" t="s">
        <v>279</v>
      </c>
      <c r="C323" s="240" t="s">
        <v>109</v>
      </c>
      <c r="D323" s="240" t="s">
        <v>110</v>
      </c>
      <c r="E323" s="240" t="s">
        <v>156</v>
      </c>
      <c r="F323" s="240" t="s">
        <v>157</v>
      </c>
      <c r="G323" s="240"/>
      <c r="H323" s="240"/>
      <c r="I323" s="241">
        <v>1809</v>
      </c>
      <c r="J323" s="199"/>
      <c r="K323" s="204" t="s">
        <v>122</v>
      </c>
      <c r="L323" s="85"/>
      <c r="M323" s="85"/>
      <c r="N323" s="85"/>
      <c r="O323" s="158"/>
    </row>
    <row r="324" spans="1:15" ht="15" hidden="1" customHeight="1" x14ac:dyDescent="0.25">
      <c r="A324" s="240" t="s">
        <v>278</v>
      </c>
      <c r="B324" s="240" t="s">
        <v>279</v>
      </c>
      <c r="C324" s="240" t="s">
        <v>109</v>
      </c>
      <c r="D324" s="240" t="s">
        <v>110</v>
      </c>
      <c r="E324" s="240" t="s">
        <v>218</v>
      </c>
      <c r="F324" s="240" t="s">
        <v>219</v>
      </c>
      <c r="G324" s="240"/>
      <c r="H324" s="240"/>
      <c r="I324" s="241">
        <v>228521</v>
      </c>
      <c r="J324" s="199"/>
      <c r="K324" s="204" t="s">
        <v>122</v>
      </c>
      <c r="L324" s="85"/>
      <c r="M324" s="85"/>
      <c r="N324" s="85"/>
      <c r="O324" s="158"/>
    </row>
    <row r="325" spans="1:15" ht="15" hidden="1" customHeight="1" x14ac:dyDescent="0.25">
      <c r="A325" s="240" t="s">
        <v>278</v>
      </c>
      <c r="B325" s="240" t="s">
        <v>279</v>
      </c>
      <c r="C325" s="240" t="s">
        <v>109</v>
      </c>
      <c r="D325" s="240" t="s">
        <v>110</v>
      </c>
      <c r="E325" s="240" t="s">
        <v>147</v>
      </c>
      <c r="F325" s="240" t="s">
        <v>148</v>
      </c>
      <c r="G325" s="240"/>
      <c r="H325" s="240"/>
      <c r="I325" s="241">
        <v>43433</v>
      </c>
      <c r="J325" s="199"/>
      <c r="K325" s="204" t="s">
        <v>122</v>
      </c>
      <c r="L325" s="85"/>
      <c r="M325" s="85"/>
      <c r="N325" s="85"/>
      <c r="O325" s="158"/>
    </row>
    <row r="326" spans="1:15" ht="15" hidden="1" customHeight="1" x14ac:dyDescent="0.25">
      <c r="A326" s="240" t="s">
        <v>278</v>
      </c>
      <c r="B326" s="240" t="s">
        <v>279</v>
      </c>
      <c r="C326" s="240" t="s">
        <v>109</v>
      </c>
      <c r="D326" s="240" t="s">
        <v>110</v>
      </c>
      <c r="E326" s="240" t="s">
        <v>182</v>
      </c>
      <c r="F326" s="240" t="s">
        <v>183</v>
      </c>
      <c r="G326" s="240"/>
      <c r="H326" s="240"/>
      <c r="I326" s="241">
        <v>14016</v>
      </c>
      <c r="J326" s="199"/>
      <c r="K326" s="204" t="s">
        <v>122</v>
      </c>
      <c r="L326" s="85"/>
      <c r="M326" s="85"/>
      <c r="N326" s="85"/>
      <c r="O326" s="158"/>
    </row>
    <row r="327" spans="1:15" ht="15" hidden="1" customHeight="1" x14ac:dyDescent="0.25">
      <c r="A327" s="240" t="s">
        <v>278</v>
      </c>
      <c r="B327" s="240" t="s">
        <v>279</v>
      </c>
      <c r="C327" s="240" t="s">
        <v>109</v>
      </c>
      <c r="D327" s="240" t="s">
        <v>110</v>
      </c>
      <c r="E327" s="240" t="s">
        <v>236</v>
      </c>
      <c r="F327" s="240" t="s">
        <v>237</v>
      </c>
      <c r="G327" s="240"/>
      <c r="H327" s="240"/>
      <c r="I327" s="241">
        <v>0</v>
      </c>
      <c r="J327" s="199"/>
      <c r="K327" s="204" t="s">
        <v>122</v>
      </c>
      <c r="L327" s="85"/>
      <c r="M327" s="85"/>
      <c r="N327" s="85"/>
      <c r="O327" s="158"/>
    </row>
    <row r="328" spans="1:15" ht="15" hidden="1" customHeight="1" x14ac:dyDescent="0.25">
      <c r="A328" s="240" t="s">
        <v>278</v>
      </c>
      <c r="B328" s="240" t="s">
        <v>279</v>
      </c>
      <c r="C328" s="240" t="s">
        <v>109</v>
      </c>
      <c r="D328" s="240" t="s">
        <v>110</v>
      </c>
      <c r="E328" s="240" t="s">
        <v>184</v>
      </c>
      <c r="F328" s="240" t="s">
        <v>185</v>
      </c>
      <c r="G328" s="240">
        <v>408</v>
      </c>
      <c r="H328" s="240"/>
      <c r="I328" s="241">
        <v>12185</v>
      </c>
      <c r="J328" s="199">
        <v>-12185</v>
      </c>
      <c r="K328" s="204" t="s">
        <v>122</v>
      </c>
      <c r="L328" s="85"/>
      <c r="M328" s="85"/>
      <c r="N328" s="85"/>
      <c r="O328" s="158" t="s">
        <v>978</v>
      </c>
    </row>
    <row r="329" spans="1:15" ht="15" hidden="1" customHeight="1" x14ac:dyDescent="0.25">
      <c r="A329" s="240" t="s">
        <v>278</v>
      </c>
      <c r="B329" s="240" t="s">
        <v>279</v>
      </c>
      <c r="C329" s="240" t="s">
        <v>109</v>
      </c>
      <c r="D329" s="240" t="s">
        <v>110</v>
      </c>
      <c r="E329" s="240" t="s">
        <v>129</v>
      </c>
      <c r="F329" s="240" t="s">
        <v>130</v>
      </c>
      <c r="G329" s="240"/>
      <c r="H329" s="240"/>
      <c r="I329" s="241">
        <v>17360</v>
      </c>
      <c r="J329" s="199"/>
      <c r="K329" s="204" t="s">
        <v>122</v>
      </c>
      <c r="L329" s="85"/>
      <c r="M329" s="85"/>
      <c r="N329" s="85"/>
      <c r="O329" s="158"/>
    </row>
    <row r="330" spans="1:15" ht="15" customHeight="1" x14ac:dyDescent="0.25">
      <c r="A330" s="240" t="s">
        <v>278</v>
      </c>
      <c r="B330" s="240" t="s">
        <v>279</v>
      </c>
      <c r="C330" s="240" t="s">
        <v>109</v>
      </c>
      <c r="D330" s="240" t="s">
        <v>110</v>
      </c>
      <c r="E330" s="240" t="s">
        <v>170</v>
      </c>
      <c r="F330" s="240" t="s">
        <v>171</v>
      </c>
      <c r="G330" s="240"/>
      <c r="H330" s="240"/>
      <c r="I330" s="241">
        <v>10000</v>
      </c>
      <c r="J330" s="199"/>
      <c r="K330" s="204" t="s">
        <v>150</v>
      </c>
      <c r="L330" s="85"/>
      <c r="M330" s="85"/>
      <c r="N330" s="85"/>
      <c r="O330" s="158"/>
    </row>
    <row r="331" spans="1:15" ht="15" hidden="1" customHeight="1" x14ac:dyDescent="0.25">
      <c r="A331" s="240" t="s">
        <v>278</v>
      </c>
      <c r="B331" s="240" t="s">
        <v>279</v>
      </c>
      <c r="C331" s="240" t="s">
        <v>109</v>
      </c>
      <c r="D331" s="240" t="s">
        <v>110</v>
      </c>
      <c r="E331" s="240" t="s">
        <v>166</v>
      </c>
      <c r="F331" s="240" t="s">
        <v>167</v>
      </c>
      <c r="G331" s="240"/>
      <c r="H331" s="240"/>
      <c r="I331" s="241">
        <v>41713</v>
      </c>
      <c r="J331" s="199"/>
      <c r="K331" s="204" t="s">
        <v>122</v>
      </c>
      <c r="L331" s="85"/>
      <c r="M331" s="85"/>
      <c r="N331" s="85"/>
      <c r="O331" s="158"/>
    </row>
    <row r="332" spans="1:15" ht="15" hidden="1" customHeight="1" x14ac:dyDescent="0.25">
      <c r="A332" s="240" t="s">
        <v>278</v>
      </c>
      <c r="B332" s="240" t="s">
        <v>279</v>
      </c>
      <c r="C332" s="240" t="s">
        <v>109</v>
      </c>
      <c r="D332" s="240" t="s">
        <v>110</v>
      </c>
      <c r="E332" s="240" t="s">
        <v>222</v>
      </c>
      <c r="F332" s="240" t="s">
        <v>223</v>
      </c>
      <c r="G332" s="240"/>
      <c r="H332" s="240"/>
      <c r="I332" s="241">
        <v>12103</v>
      </c>
      <c r="J332" s="199"/>
      <c r="K332" s="204" t="s">
        <v>122</v>
      </c>
      <c r="L332" s="85"/>
      <c r="M332" s="85"/>
      <c r="N332" s="85"/>
      <c r="O332" s="158"/>
    </row>
    <row r="333" spans="1:15" ht="15" hidden="1" customHeight="1" x14ac:dyDescent="0.25">
      <c r="A333" s="240" t="s">
        <v>278</v>
      </c>
      <c r="B333" s="240" t="s">
        <v>279</v>
      </c>
      <c r="C333" s="240" t="s">
        <v>109</v>
      </c>
      <c r="D333" s="240" t="s">
        <v>110</v>
      </c>
      <c r="E333" s="240" t="s">
        <v>242</v>
      </c>
      <c r="F333" s="240" t="s">
        <v>243</v>
      </c>
      <c r="G333" s="240"/>
      <c r="H333" s="240"/>
      <c r="I333" s="241">
        <v>8882</v>
      </c>
      <c r="J333" s="199"/>
      <c r="K333" s="204" t="s">
        <v>122</v>
      </c>
      <c r="L333" s="85"/>
      <c r="M333" s="85"/>
      <c r="N333" s="85"/>
      <c r="O333" s="158"/>
    </row>
    <row r="334" spans="1:15" ht="15" hidden="1" customHeight="1" x14ac:dyDescent="0.25">
      <c r="A334" s="240" t="s">
        <v>278</v>
      </c>
      <c r="B334" s="240" t="s">
        <v>279</v>
      </c>
      <c r="C334" s="240" t="s">
        <v>109</v>
      </c>
      <c r="D334" s="240" t="s">
        <v>110</v>
      </c>
      <c r="E334" s="240" t="s">
        <v>254</v>
      </c>
      <c r="F334" s="240" t="s">
        <v>255</v>
      </c>
      <c r="G334" s="240"/>
      <c r="H334" s="240"/>
      <c r="I334" s="241">
        <v>0</v>
      </c>
      <c r="J334" s="199"/>
      <c r="K334" s="204" t="s">
        <v>122</v>
      </c>
      <c r="L334" s="85"/>
      <c r="M334" s="85"/>
      <c r="N334" s="85"/>
      <c r="O334" s="158"/>
    </row>
    <row r="335" spans="1:15" ht="15" hidden="1" customHeight="1" x14ac:dyDescent="0.25">
      <c r="A335" s="240" t="s">
        <v>278</v>
      </c>
      <c r="B335" s="240" t="s">
        <v>279</v>
      </c>
      <c r="C335" s="240" t="s">
        <v>109</v>
      </c>
      <c r="D335" s="240" t="s">
        <v>110</v>
      </c>
      <c r="E335" s="240" t="s">
        <v>264</v>
      </c>
      <c r="F335" s="240" t="s">
        <v>265</v>
      </c>
      <c r="G335" s="240"/>
      <c r="H335" s="240"/>
      <c r="I335" s="241">
        <v>0</v>
      </c>
      <c r="J335" s="199"/>
      <c r="K335" s="204" t="s">
        <v>122</v>
      </c>
      <c r="L335" s="85"/>
      <c r="M335" s="85"/>
      <c r="N335" s="85"/>
      <c r="O335" s="158"/>
    </row>
    <row r="336" spans="1:15" ht="15" hidden="1" customHeight="1" x14ac:dyDescent="0.25">
      <c r="A336" s="240" t="s">
        <v>278</v>
      </c>
      <c r="B336" s="240" t="s">
        <v>279</v>
      </c>
      <c r="C336" s="240" t="s">
        <v>109</v>
      </c>
      <c r="D336" s="240" t="s">
        <v>110</v>
      </c>
      <c r="E336" s="240" t="s">
        <v>224</v>
      </c>
      <c r="F336" s="240" t="s">
        <v>225</v>
      </c>
      <c r="G336" s="240"/>
      <c r="H336" s="240"/>
      <c r="I336" s="241">
        <v>18500</v>
      </c>
      <c r="J336" s="199"/>
      <c r="K336" s="204" t="s">
        <v>122</v>
      </c>
      <c r="L336" s="85"/>
      <c r="M336" s="85"/>
      <c r="N336" s="85"/>
      <c r="O336" s="158"/>
    </row>
    <row r="337" spans="1:15" ht="15" hidden="1" customHeight="1" x14ac:dyDescent="0.25">
      <c r="A337" s="240" t="s">
        <v>278</v>
      </c>
      <c r="B337" s="240" t="s">
        <v>279</v>
      </c>
      <c r="C337" s="240" t="s">
        <v>109</v>
      </c>
      <c r="D337" s="240" t="s">
        <v>110</v>
      </c>
      <c r="E337" s="240" t="s">
        <v>159</v>
      </c>
      <c r="F337" s="240" t="s">
        <v>160</v>
      </c>
      <c r="G337" s="240"/>
      <c r="H337" s="240"/>
      <c r="I337" s="241">
        <v>69855</v>
      </c>
      <c r="J337" s="199"/>
      <c r="K337" s="204" t="s">
        <v>125</v>
      </c>
      <c r="L337" s="85"/>
      <c r="M337" s="85"/>
      <c r="N337" s="85"/>
      <c r="O337" s="158"/>
    </row>
    <row r="338" spans="1:15" ht="15" hidden="1" customHeight="1" x14ac:dyDescent="0.25">
      <c r="A338" s="240" t="s">
        <v>278</v>
      </c>
      <c r="B338" s="240" t="s">
        <v>279</v>
      </c>
      <c r="C338" s="240" t="s">
        <v>109</v>
      </c>
      <c r="D338" s="240" t="s">
        <v>110</v>
      </c>
      <c r="E338" s="240" t="s">
        <v>226</v>
      </c>
      <c r="F338" s="240" t="s">
        <v>227</v>
      </c>
      <c r="G338" s="240"/>
      <c r="H338" s="240"/>
      <c r="I338" s="241">
        <v>32093</v>
      </c>
      <c r="J338" s="199"/>
      <c r="K338" s="204" t="s">
        <v>149</v>
      </c>
      <c r="L338" s="85"/>
      <c r="M338" s="85"/>
      <c r="N338" s="85"/>
      <c r="O338" s="158"/>
    </row>
    <row r="339" spans="1:15" ht="15" hidden="1" customHeight="1" x14ac:dyDescent="0.25">
      <c r="A339" s="240" t="s">
        <v>278</v>
      </c>
      <c r="B339" s="240" t="s">
        <v>279</v>
      </c>
      <c r="C339" s="240" t="s">
        <v>109</v>
      </c>
      <c r="D339" s="240" t="s">
        <v>110</v>
      </c>
      <c r="E339" s="240" t="s">
        <v>204</v>
      </c>
      <c r="F339" s="240" t="s">
        <v>205</v>
      </c>
      <c r="G339" s="240">
        <v>143</v>
      </c>
      <c r="H339" s="240"/>
      <c r="I339" s="241">
        <v>29748</v>
      </c>
      <c r="J339" s="199">
        <v>-29748</v>
      </c>
      <c r="K339" s="204" t="s">
        <v>158</v>
      </c>
      <c r="L339" s="85"/>
      <c r="M339" s="85"/>
      <c r="N339" s="85"/>
      <c r="O339" s="158" t="s">
        <v>985</v>
      </c>
    </row>
    <row r="340" spans="1:15" ht="15" hidden="1" customHeight="1" x14ac:dyDescent="0.25">
      <c r="A340" s="240" t="s">
        <v>278</v>
      </c>
      <c r="B340" s="240" t="s">
        <v>279</v>
      </c>
      <c r="C340" s="240" t="s">
        <v>109</v>
      </c>
      <c r="D340" s="240" t="s">
        <v>110</v>
      </c>
      <c r="E340" s="240" t="s">
        <v>228</v>
      </c>
      <c r="F340" s="240" t="s">
        <v>229</v>
      </c>
      <c r="G340" s="240"/>
      <c r="H340" s="240"/>
      <c r="I340" s="241">
        <v>-822566</v>
      </c>
      <c r="J340" s="199"/>
      <c r="K340" s="204" t="s">
        <v>141</v>
      </c>
      <c r="L340" s="85"/>
      <c r="M340" s="85"/>
      <c r="N340" s="85"/>
      <c r="O340" s="158"/>
    </row>
    <row r="341" spans="1:15" ht="15" hidden="1" customHeight="1" x14ac:dyDescent="0.25">
      <c r="A341" s="240" t="s">
        <v>278</v>
      </c>
      <c r="B341" s="240" t="s">
        <v>279</v>
      </c>
      <c r="C341" s="240" t="s">
        <v>109</v>
      </c>
      <c r="D341" s="240" t="s">
        <v>110</v>
      </c>
      <c r="E341" s="240" t="s">
        <v>132</v>
      </c>
      <c r="F341" s="240" t="s">
        <v>133</v>
      </c>
      <c r="G341" s="240"/>
      <c r="H341" s="240"/>
      <c r="I341" s="241">
        <v>-260022</v>
      </c>
      <c r="J341" s="199"/>
      <c r="K341" s="204" t="s">
        <v>134</v>
      </c>
      <c r="L341" s="85"/>
      <c r="M341" s="85"/>
      <c r="N341" s="85"/>
      <c r="O341" s="158"/>
    </row>
    <row r="342" spans="1:15" ht="15" hidden="1" customHeight="1" x14ac:dyDescent="0.25">
      <c r="A342" s="240" t="s">
        <v>278</v>
      </c>
      <c r="B342" s="240" t="s">
        <v>279</v>
      </c>
      <c r="C342" s="240" t="s">
        <v>109</v>
      </c>
      <c r="D342" s="240" t="s">
        <v>110</v>
      </c>
      <c r="E342" s="240" t="s">
        <v>206</v>
      </c>
      <c r="F342" s="240" t="s">
        <v>207</v>
      </c>
      <c r="G342" s="240">
        <v>143</v>
      </c>
      <c r="H342" s="240"/>
      <c r="I342" s="241">
        <v>-108100</v>
      </c>
      <c r="J342" s="199">
        <v>85000</v>
      </c>
      <c r="K342" s="204" t="s">
        <v>137</v>
      </c>
      <c r="L342" s="85"/>
      <c r="M342" s="85"/>
      <c r="N342" s="85"/>
      <c r="O342" s="158" t="s">
        <v>990</v>
      </c>
    </row>
    <row r="343" spans="1:15" ht="15" hidden="1" customHeight="1" x14ac:dyDescent="0.25">
      <c r="A343" s="240" t="s">
        <v>278</v>
      </c>
      <c r="B343" s="240" t="s">
        <v>279</v>
      </c>
      <c r="C343" s="240" t="s">
        <v>109</v>
      </c>
      <c r="D343" s="240" t="s">
        <v>110</v>
      </c>
      <c r="E343" s="240" t="s">
        <v>151</v>
      </c>
      <c r="F343" s="240" t="s">
        <v>152</v>
      </c>
      <c r="G343" s="240"/>
      <c r="H343" s="240"/>
      <c r="I343" s="241">
        <v>-607411</v>
      </c>
      <c r="J343" s="199"/>
      <c r="K343" s="204" t="s">
        <v>128</v>
      </c>
      <c r="L343" s="85"/>
      <c r="M343" s="85"/>
      <c r="N343" s="85"/>
      <c r="O343" s="158"/>
    </row>
    <row r="344" spans="1:15" ht="15" hidden="1" customHeight="1" x14ac:dyDescent="0.25">
      <c r="A344" s="240" t="s">
        <v>278</v>
      </c>
      <c r="B344" s="240" t="s">
        <v>279</v>
      </c>
      <c r="C344" s="240" t="s">
        <v>109</v>
      </c>
      <c r="D344" s="240" t="s">
        <v>110</v>
      </c>
      <c r="E344" s="240" t="s">
        <v>230</v>
      </c>
      <c r="F344" s="240" t="s">
        <v>231</v>
      </c>
      <c r="G344" s="240"/>
      <c r="H344" s="240"/>
      <c r="I344" s="241">
        <v>-217</v>
      </c>
      <c r="J344" s="199"/>
      <c r="K344" s="204" t="s">
        <v>128</v>
      </c>
      <c r="L344" s="85"/>
      <c r="M344" s="85"/>
      <c r="N344" s="85"/>
      <c r="O344" s="158"/>
    </row>
    <row r="345" spans="1:15" ht="15" hidden="1" customHeight="1" x14ac:dyDescent="0.25">
      <c r="A345" s="240" t="s">
        <v>278</v>
      </c>
      <c r="B345" s="240" t="s">
        <v>279</v>
      </c>
      <c r="C345" s="240" t="s">
        <v>109</v>
      </c>
      <c r="D345" s="240" t="s">
        <v>110</v>
      </c>
      <c r="E345" s="240" t="s">
        <v>162</v>
      </c>
      <c r="F345" s="240" t="s">
        <v>163</v>
      </c>
      <c r="G345" s="240"/>
      <c r="H345" s="240"/>
      <c r="I345" s="241">
        <v>-69855</v>
      </c>
      <c r="J345" s="199"/>
      <c r="K345" s="204" t="s">
        <v>131</v>
      </c>
      <c r="L345" s="85"/>
      <c r="M345" s="85"/>
      <c r="N345" s="85"/>
      <c r="O345" s="158"/>
    </row>
    <row r="346" spans="1:15" ht="15" hidden="1" customHeight="1" x14ac:dyDescent="0.25">
      <c r="A346" s="240" t="s">
        <v>278</v>
      </c>
      <c r="B346" s="240" t="s">
        <v>279</v>
      </c>
      <c r="C346" s="240" t="s">
        <v>109</v>
      </c>
      <c r="D346" s="240" t="s">
        <v>110</v>
      </c>
      <c r="E346" s="240" t="s">
        <v>188</v>
      </c>
      <c r="F346" s="240" t="s">
        <v>189</v>
      </c>
      <c r="G346" s="240"/>
      <c r="H346" s="240"/>
      <c r="I346" s="241">
        <v>-28710</v>
      </c>
      <c r="J346" s="199"/>
      <c r="K346" s="204" t="s">
        <v>137</v>
      </c>
      <c r="L346" s="85"/>
      <c r="M346" s="85"/>
      <c r="N346" s="85"/>
      <c r="O346" s="158"/>
    </row>
    <row r="347" spans="1:15" ht="15" hidden="1" customHeight="1" x14ac:dyDescent="0.25">
      <c r="A347" s="240" t="s">
        <v>278</v>
      </c>
      <c r="B347" s="240" t="s">
        <v>279</v>
      </c>
      <c r="C347" s="240" t="s">
        <v>109</v>
      </c>
      <c r="D347" s="240" t="s">
        <v>110</v>
      </c>
      <c r="E347" s="240" t="s">
        <v>208</v>
      </c>
      <c r="F347" s="240" t="s">
        <v>209</v>
      </c>
      <c r="G347" s="240" t="s">
        <v>982</v>
      </c>
      <c r="H347" s="240"/>
      <c r="I347" s="241">
        <v>-74635</v>
      </c>
      <c r="J347" s="199">
        <v>54635</v>
      </c>
      <c r="K347" s="204" t="s">
        <v>137</v>
      </c>
      <c r="L347" s="85"/>
      <c r="M347" s="85"/>
      <c r="N347" s="85"/>
      <c r="O347" s="158" t="s">
        <v>987</v>
      </c>
    </row>
    <row r="348" spans="1:15" ht="15" hidden="1" customHeight="1" x14ac:dyDescent="0.25">
      <c r="A348" s="240" t="s">
        <v>282</v>
      </c>
      <c r="B348" s="240" t="s">
        <v>283</v>
      </c>
      <c r="C348" s="240" t="s">
        <v>109</v>
      </c>
      <c r="D348" s="240" t="s">
        <v>110</v>
      </c>
      <c r="E348" s="240" t="s">
        <v>139</v>
      </c>
      <c r="F348" s="240" t="s">
        <v>140</v>
      </c>
      <c r="G348" s="240"/>
      <c r="H348" s="240"/>
      <c r="I348" s="241">
        <v>0</v>
      </c>
      <c r="J348" s="199"/>
      <c r="K348" s="204" t="s">
        <v>113</v>
      </c>
      <c r="L348" s="85"/>
      <c r="M348" s="85"/>
      <c r="N348" s="85"/>
      <c r="O348" s="158"/>
    </row>
    <row r="349" spans="1:15" ht="15" hidden="1" customHeight="1" x14ac:dyDescent="0.25">
      <c r="A349" s="240" t="s">
        <v>282</v>
      </c>
      <c r="B349" s="240" t="s">
        <v>283</v>
      </c>
      <c r="C349" s="240" t="s">
        <v>109</v>
      </c>
      <c r="D349" s="240" t="s">
        <v>110</v>
      </c>
      <c r="E349" s="240" t="s">
        <v>126</v>
      </c>
      <c r="F349" s="240" t="s">
        <v>127</v>
      </c>
      <c r="G349" s="240"/>
      <c r="H349" s="240"/>
      <c r="I349" s="241">
        <v>0</v>
      </c>
      <c r="J349" s="199"/>
      <c r="K349" s="204" t="s">
        <v>119</v>
      </c>
      <c r="L349" s="85"/>
      <c r="M349" s="85"/>
      <c r="N349" s="85"/>
      <c r="O349" s="158"/>
    </row>
    <row r="350" spans="1:15" ht="15" hidden="1" customHeight="1" x14ac:dyDescent="0.25">
      <c r="A350" s="240" t="s">
        <v>282</v>
      </c>
      <c r="B350" s="240" t="s">
        <v>283</v>
      </c>
      <c r="C350" s="240" t="s">
        <v>109</v>
      </c>
      <c r="D350" s="240" t="s">
        <v>110</v>
      </c>
      <c r="E350" s="240" t="s">
        <v>238</v>
      </c>
      <c r="F350" s="240" t="s">
        <v>239</v>
      </c>
      <c r="G350" s="240"/>
      <c r="H350" s="240"/>
      <c r="I350" s="241">
        <v>0</v>
      </c>
      <c r="J350" s="199"/>
      <c r="K350" s="204" t="s">
        <v>122</v>
      </c>
      <c r="L350" s="85"/>
      <c r="M350" s="85"/>
      <c r="N350" s="85"/>
      <c r="O350" s="158"/>
    </row>
    <row r="351" spans="1:15" ht="15" hidden="1" customHeight="1" x14ac:dyDescent="0.25">
      <c r="A351" s="240" t="s">
        <v>284</v>
      </c>
      <c r="B351" s="240" t="s">
        <v>285</v>
      </c>
      <c r="C351" s="240" t="s">
        <v>109</v>
      </c>
      <c r="D351" s="240" t="s">
        <v>110</v>
      </c>
      <c r="E351" s="240" t="s">
        <v>184</v>
      </c>
      <c r="F351" s="240" t="s">
        <v>185</v>
      </c>
      <c r="G351" s="240"/>
      <c r="H351" s="240"/>
      <c r="I351" s="241">
        <v>2196</v>
      </c>
      <c r="J351" s="199">
        <v>-2196</v>
      </c>
      <c r="K351" s="204" t="s">
        <v>146</v>
      </c>
      <c r="L351" s="85"/>
      <c r="M351" s="85"/>
      <c r="N351" s="85"/>
      <c r="O351" s="158" t="s">
        <v>1000</v>
      </c>
    </row>
    <row r="352" spans="1:15" ht="15" hidden="1" customHeight="1" x14ac:dyDescent="0.25">
      <c r="A352" s="240" t="s">
        <v>284</v>
      </c>
      <c r="B352" s="240" t="s">
        <v>285</v>
      </c>
      <c r="C352" s="240" t="s">
        <v>109</v>
      </c>
      <c r="D352" s="240" t="s">
        <v>110</v>
      </c>
      <c r="E352" s="240" t="s">
        <v>159</v>
      </c>
      <c r="F352" s="240" t="s">
        <v>160</v>
      </c>
      <c r="G352" s="240"/>
      <c r="H352" s="240"/>
      <c r="I352" s="241">
        <v>264</v>
      </c>
      <c r="J352" s="199">
        <v>-264</v>
      </c>
      <c r="K352" s="204" t="s">
        <v>146</v>
      </c>
      <c r="L352" s="85"/>
      <c r="M352" s="85"/>
      <c r="N352" s="85"/>
      <c r="O352" s="158" t="s">
        <v>1000</v>
      </c>
    </row>
    <row r="353" spans="1:15" ht="15" hidden="1" customHeight="1" x14ac:dyDescent="0.25">
      <c r="A353" s="240" t="s">
        <v>284</v>
      </c>
      <c r="B353" s="240" t="s">
        <v>285</v>
      </c>
      <c r="C353" s="240" t="s">
        <v>109</v>
      </c>
      <c r="D353" s="240" t="s">
        <v>110</v>
      </c>
      <c r="E353" s="240" t="s">
        <v>162</v>
      </c>
      <c r="F353" s="240" t="s">
        <v>163</v>
      </c>
      <c r="G353" s="240"/>
      <c r="H353" s="240"/>
      <c r="I353" s="241">
        <v>-264</v>
      </c>
      <c r="J353" s="199">
        <v>264</v>
      </c>
      <c r="K353" s="204" t="s">
        <v>146</v>
      </c>
      <c r="L353" s="85"/>
      <c r="M353" s="85"/>
      <c r="N353" s="85"/>
      <c r="O353" s="158" t="s">
        <v>1000</v>
      </c>
    </row>
    <row r="354" spans="1:15" ht="15" hidden="1" customHeight="1" x14ac:dyDescent="0.25">
      <c r="A354" s="240" t="s">
        <v>286</v>
      </c>
      <c r="B354" s="240" t="s">
        <v>287</v>
      </c>
      <c r="C354" s="240" t="s">
        <v>109</v>
      </c>
      <c r="D354" s="240" t="s">
        <v>110</v>
      </c>
      <c r="E354" s="240" t="s">
        <v>194</v>
      </c>
      <c r="F354" s="240" t="s">
        <v>195</v>
      </c>
      <c r="G354" s="240"/>
      <c r="H354" s="240"/>
      <c r="I354" s="241">
        <v>2118</v>
      </c>
      <c r="J354" s="199"/>
      <c r="K354" s="204" t="s">
        <v>122</v>
      </c>
      <c r="L354" s="85"/>
      <c r="M354" s="85"/>
      <c r="N354" s="85"/>
      <c r="O354" s="158"/>
    </row>
    <row r="355" spans="1:15" ht="15" hidden="1" customHeight="1" x14ac:dyDescent="0.25">
      <c r="A355" s="240" t="s">
        <v>286</v>
      </c>
      <c r="B355" s="240" t="s">
        <v>287</v>
      </c>
      <c r="C355" s="240" t="s">
        <v>109</v>
      </c>
      <c r="D355" s="240" t="s">
        <v>110</v>
      </c>
      <c r="E355" s="240" t="s">
        <v>159</v>
      </c>
      <c r="F355" s="240" t="s">
        <v>160</v>
      </c>
      <c r="G355" s="240"/>
      <c r="H355" s="240"/>
      <c r="I355" s="241">
        <v>530</v>
      </c>
      <c r="J355" s="199"/>
      <c r="K355" s="204" t="s">
        <v>125</v>
      </c>
      <c r="L355" s="85"/>
      <c r="M355" s="85"/>
      <c r="N355" s="85"/>
      <c r="O355" s="158"/>
    </row>
    <row r="356" spans="1:15" ht="15" hidden="1" customHeight="1" x14ac:dyDescent="0.25">
      <c r="A356" s="240" t="s">
        <v>286</v>
      </c>
      <c r="B356" s="240" t="s">
        <v>287</v>
      </c>
      <c r="C356" s="240" t="s">
        <v>109</v>
      </c>
      <c r="D356" s="240" t="s">
        <v>110</v>
      </c>
      <c r="E356" s="240" t="s">
        <v>162</v>
      </c>
      <c r="F356" s="240" t="s">
        <v>163</v>
      </c>
      <c r="G356" s="240"/>
      <c r="H356" s="240"/>
      <c r="I356" s="241">
        <v>-530</v>
      </c>
      <c r="J356" s="199"/>
      <c r="K356" s="204" t="s">
        <v>131</v>
      </c>
      <c r="L356" s="85"/>
      <c r="M356" s="85"/>
      <c r="N356" s="85"/>
      <c r="O356" s="158"/>
    </row>
    <row r="357" spans="1:15" ht="15" hidden="1" customHeight="1" x14ac:dyDescent="0.25">
      <c r="A357" s="240" t="s">
        <v>288</v>
      </c>
      <c r="B357" s="240" t="s">
        <v>289</v>
      </c>
      <c r="C357" s="240" t="s">
        <v>109</v>
      </c>
      <c r="D357" s="240" t="s">
        <v>110</v>
      </c>
      <c r="E357" s="240" t="s">
        <v>139</v>
      </c>
      <c r="F357" s="240" t="s">
        <v>140</v>
      </c>
      <c r="G357" s="240"/>
      <c r="H357" s="240"/>
      <c r="I357" s="241">
        <v>21420</v>
      </c>
      <c r="J357" s="199">
        <v>-21420</v>
      </c>
      <c r="K357" s="204" t="s">
        <v>146</v>
      </c>
      <c r="L357" s="85"/>
      <c r="M357" s="85"/>
      <c r="N357" s="85"/>
      <c r="O357" s="158" t="s">
        <v>968</v>
      </c>
    </row>
    <row r="358" spans="1:15" ht="15" hidden="1" customHeight="1" x14ac:dyDescent="0.25">
      <c r="A358" s="240" t="s">
        <v>288</v>
      </c>
      <c r="B358" s="240" t="s">
        <v>289</v>
      </c>
      <c r="C358" s="240" t="s">
        <v>109</v>
      </c>
      <c r="D358" s="240" t="s">
        <v>110</v>
      </c>
      <c r="E358" s="240" t="s">
        <v>120</v>
      </c>
      <c r="F358" s="240" t="s">
        <v>121</v>
      </c>
      <c r="G358" s="240"/>
      <c r="H358" s="240"/>
      <c r="I358" s="241">
        <v>4159</v>
      </c>
      <c r="J358" s="199">
        <v>-4159</v>
      </c>
      <c r="K358" s="204" t="s">
        <v>146</v>
      </c>
      <c r="L358" s="85"/>
      <c r="M358" s="85"/>
      <c r="N358" s="85"/>
      <c r="O358" s="158" t="s">
        <v>968</v>
      </c>
    </row>
    <row r="359" spans="1:15" ht="15" hidden="1" customHeight="1" x14ac:dyDescent="0.25">
      <c r="A359" s="240" t="s">
        <v>288</v>
      </c>
      <c r="B359" s="240" t="s">
        <v>289</v>
      </c>
      <c r="C359" s="240" t="s">
        <v>109</v>
      </c>
      <c r="D359" s="240" t="s">
        <v>110</v>
      </c>
      <c r="E359" s="240" t="s">
        <v>126</v>
      </c>
      <c r="F359" s="240" t="s">
        <v>127</v>
      </c>
      <c r="G359" s="240"/>
      <c r="H359" s="240"/>
      <c r="I359" s="241">
        <v>3268</v>
      </c>
      <c r="J359" s="199">
        <v>-3268</v>
      </c>
      <c r="K359" s="204" t="s">
        <v>146</v>
      </c>
      <c r="L359" s="85"/>
      <c r="M359" s="85"/>
      <c r="N359" s="85"/>
      <c r="O359" s="158" t="s">
        <v>968</v>
      </c>
    </row>
    <row r="360" spans="1:15" ht="15" hidden="1" customHeight="1" x14ac:dyDescent="0.25">
      <c r="A360" s="240" t="s">
        <v>290</v>
      </c>
      <c r="B360" s="240" t="s">
        <v>291</v>
      </c>
      <c r="C360" s="240" t="s">
        <v>109</v>
      </c>
      <c r="D360" s="240" t="s">
        <v>110</v>
      </c>
      <c r="E360" s="240" t="s">
        <v>194</v>
      </c>
      <c r="F360" s="240" t="s">
        <v>195</v>
      </c>
      <c r="G360" s="240"/>
      <c r="H360" s="240"/>
      <c r="I360" s="241">
        <v>2740</v>
      </c>
      <c r="J360" s="199">
        <v>-2740</v>
      </c>
      <c r="K360" s="204" t="s">
        <v>146</v>
      </c>
      <c r="L360" s="85"/>
      <c r="M360" s="85"/>
      <c r="N360" s="85"/>
      <c r="O360" s="158" t="s">
        <v>969</v>
      </c>
    </row>
    <row r="361" spans="1:15" ht="15" hidden="1" customHeight="1" x14ac:dyDescent="0.25">
      <c r="A361" s="240" t="s">
        <v>290</v>
      </c>
      <c r="B361" s="240" t="s">
        <v>291</v>
      </c>
      <c r="C361" s="240" t="s">
        <v>109</v>
      </c>
      <c r="D361" s="240" t="s">
        <v>110</v>
      </c>
      <c r="E361" s="240" t="s">
        <v>147</v>
      </c>
      <c r="F361" s="240" t="s">
        <v>148</v>
      </c>
      <c r="G361" s="240"/>
      <c r="H361" s="240"/>
      <c r="I361" s="241">
        <v>3895</v>
      </c>
      <c r="J361" s="199">
        <v>-3895</v>
      </c>
      <c r="K361" s="204" t="s">
        <v>146</v>
      </c>
      <c r="L361" s="85"/>
      <c r="M361" s="85"/>
      <c r="N361" s="85"/>
      <c r="O361" s="158" t="s">
        <v>969</v>
      </c>
    </row>
    <row r="362" spans="1:15" ht="15" hidden="1" customHeight="1" x14ac:dyDescent="0.25">
      <c r="A362" s="240" t="s">
        <v>290</v>
      </c>
      <c r="B362" s="240" t="s">
        <v>291</v>
      </c>
      <c r="C362" s="240" t="s">
        <v>109</v>
      </c>
      <c r="D362" s="240" t="s">
        <v>110</v>
      </c>
      <c r="E362" s="240" t="s">
        <v>182</v>
      </c>
      <c r="F362" s="240" t="s">
        <v>183</v>
      </c>
      <c r="G362" s="240"/>
      <c r="H362" s="240"/>
      <c r="I362" s="241">
        <v>-20</v>
      </c>
      <c r="J362" s="199">
        <v>20</v>
      </c>
      <c r="K362" s="204" t="s">
        <v>146</v>
      </c>
      <c r="L362" s="85"/>
      <c r="M362" s="85"/>
      <c r="N362" s="85"/>
      <c r="O362" s="158" t="s">
        <v>969</v>
      </c>
    </row>
    <row r="363" spans="1:15" ht="15" hidden="1" customHeight="1" x14ac:dyDescent="0.25">
      <c r="A363" s="240" t="s">
        <v>290</v>
      </c>
      <c r="B363" s="240" t="s">
        <v>291</v>
      </c>
      <c r="C363" s="240" t="s">
        <v>109</v>
      </c>
      <c r="D363" s="240" t="s">
        <v>110</v>
      </c>
      <c r="E363" s="240" t="s">
        <v>224</v>
      </c>
      <c r="F363" s="240" t="s">
        <v>225</v>
      </c>
      <c r="G363" s="240"/>
      <c r="H363" s="240"/>
      <c r="I363" s="241">
        <v>1420</v>
      </c>
      <c r="J363" s="199">
        <v>-1420</v>
      </c>
      <c r="K363" s="204" t="s">
        <v>146</v>
      </c>
      <c r="L363" s="85"/>
      <c r="M363" s="85"/>
      <c r="N363" s="85"/>
      <c r="O363" s="158" t="s">
        <v>969</v>
      </c>
    </row>
    <row r="364" spans="1:15" ht="15" hidden="1" customHeight="1" x14ac:dyDescent="0.25">
      <c r="A364" s="240" t="s">
        <v>290</v>
      </c>
      <c r="B364" s="240" t="s">
        <v>291</v>
      </c>
      <c r="C364" s="240" t="s">
        <v>109</v>
      </c>
      <c r="D364" s="240" t="s">
        <v>110</v>
      </c>
      <c r="E364" s="240" t="s">
        <v>198</v>
      </c>
      <c r="F364" s="240" t="s">
        <v>199</v>
      </c>
      <c r="G364" s="240"/>
      <c r="H364" s="240"/>
      <c r="I364" s="241">
        <v>1950</v>
      </c>
      <c r="J364" s="199">
        <v>-1950</v>
      </c>
      <c r="K364" s="204" t="s">
        <v>146</v>
      </c>
      <c r="L364" s="85"/>
      <c r="M364" s="85"/>
      <c r="N364" s="85"/>
      <c r="O364" s="158" t="s">
        <v>969</v>
      </c>
    </row>
    <row r="365" spans="1:15" ht="15" hidden="1" customHeight="1" x14ac:dyDescent="0.25">
      <c r="A365" s="240" t="s">
        <v>290</v>
      </c>
      <c r="B365" s="240" t="s">
        <v>291</v>
      </c>
      <c r="C365" s="240" t="s">
        <v>109</v>
      </c>
      <c r="D365" s="240" t="s">
        <v>110</v>
      </c>
      <c r="E365" s="240" t="s">
        <v>200</v>
      </c>
      <c r="F365" s="240" t="s">
        <v>201</v>
      </c>
      <c r="G365" s="240"/>
      <c r="H365" s="240"/>
      <c r="I365" s="241">
        <v>376412</v>
      </c>
      <c r="J365" s="199">
        <v>-376412</v>
      </c>
      <c r="K365" s="204" t="s">
        <v>146</v>
      </c>
      <c r="L365" s="85"/>
      <c r="M365" s="85"/>
      <c r="N365" s="85"/>
      <c r="O365" s="158" t="s">
        <v>992</v>
      </c>
    </row>
    <row r="366" spans="1:15" ht="15" hidden="1" customHeight="1" x14ac:dyDescent="0.25">
      <c r="A366" s="240" t="s">
        <v>290</v>
      </c>
      <c r="B366" s="240" t="s">
        <v>291</v>
      </c>
      <c r="C366" s="240" t="s">
        <v>109</v>
      </c>
      <c r="D366" s="240" t="s">
        <v>110</v>
      </c>
      <c r="E366" s="240" t="s">
        <v>159</v>
      </c>
      <c r="F366" s="240" t="s">
        <v>160</v>
      </c>
      <c r="G366" s="240"/>
      <c r="H366" s="240"/>
      <c r="I366" s="241">
        <v>1320</v>
      </c>
      <c r="J366" s="199">
        <v>-1320</v>
      </c>
      <c r="K366" s="204" t="s">
        <v>146</v>
      </c>
      <c r="L366" s="85"/>
      <c r="M366" s="85"/>
      <c r="N366" s="85"/>
      <c r="O366" s="158" t="s">
        <v>968</v>
      </c>
    </row>
    <row r="367" spans="1:15" ht="15" hidden="1" customHeight="1" x14ac:dyDescent="0.25">
      <c r="A367" s="240" t="s">
        <v>290</v>
      </c>
      <c r="B367" s="240" t="s">
        <v>291</v>
      </c>
      <c r="C367" s="240" t="s">
        <v>109</v>
      </c>
      <c r="D367" s="240" t="s">
        <v>110</v>
      </c>
      <c r="E367" s="240" t="s">
        <v>162</v>
      </c>
      <c r="F367" s="240" t="s">
        <v>163</v>
      </c>
      <c r="G367" s="240"/>
      <c r="H367" s="240"/>
      <c r="I367" s="241">
        <v>-1320</v>
      </c>
      <c r="J367" s="199">
        <v>1320</v>
      </c>
      <c r="K367" s="204" t="s">
        <v>146</v>
      </c>
      <c r="L367" s="85"/>
      <c r="M367" s="85"/>
      <c r="N367" s="85"/>
      <c r="O367" s="158" t="s">
        <v>969</v>
      </c>
    </row>
    <row r="368" spans="1:15" ht="15" hidden="1" customHeight="1" x14ac:dyDescent="0.25">
      <c r="A368" s="240" t="s">
        <v>292</v>
      </c>
      <c r="B368" s="240" t="s">
        <v>293</v>
      </c>
      <c r="C368" s="240" t="s">
        <v>109</v>
      </c>
      <c r="D368" s="240" t="s">
        <v>110</v>
      </c>
      <c r="E368" s="240" t="s">
        <v>294</v>
      </c>
      <c r="F368" s="240" t="s">
        <v>295</v>
      </c>
      <c r="G368" s="240"/>
      <c r="H368" s="240"/>
      <c r="I368" s="241">
        <v>390223</v>
      </c>
      <c r="J368" s="199"/>
      <c r="K368" s="204" t="s">
        <v>150</v>
      </c>
      <c r="L368" s="85"/>
      <c r="M368" s="85"/>
      <c r="N368" s="85"/>
      <c r="O368" s="158"/>
    </row>
    <row r="369" spans="1:15" ht="15" hidden="1" customHeight="1" x14ac:dyDescent="0.25">
      <c r="A369" s="82"/>
      <c r="B369" s="35"/>
      <c r="C369" s="37"/>
      <c r="D369" s="35"/>
      <c r="E369" s="35"/>
      <c r="F369" s="36"/>
      <c r="G369" s="35"/>
      <c r="H369" s="35"/>
      <c r="I369" s="200"/>
      <c r="J369" s="199"/>
      <c r="K369" s="204"/>
      <c r="L369" s="85"/>
      <c r="M369" s="85"/>
      <c r="N369" s="85"/>
      <c r="O369" s="158"/>
    </row>
    <row r="370" spans="1:15" ht="15" hidden="1" customHeight="1" x14ac:dyDescent="0.25">
      <c r="A370" s="82"/>
      <c r="B370" s="35"/>
      <c r="C370" s="37"/>
      <c r="D370" s="35"/>
      <c r="E370" s="35"/>
      <c r="F370" s="36"/>
      <c r="G370" s="35"/>
      <c r="H370" s="35"/>
      <c r="I370" s="200"/>
      <c r="J370" s="199"/>
      <c r="K370" s="204"/>
      <c r="L370" s="85"/>
      <c r="M370" s="85"/>
      <c r="N370" s="85"/>
      <c r="O370" s="158"/>
    </row>
    <row r="371" spans="1:15" ht="15" hidden="1" customHeight="1" x14ac:dyDescent="0.25">
      <c r="A371" s="82"/>
      <c r="B371" s="35"/>
      <c r="C371" s="37"/>
      <c r="D371" s="35"/>
      <c r="E371" s="35"/>
      <c r="F371" s="36"/>
      <c r="G371" s="35"/>
      <c r="H371" s="35"/>
      <c r="I371" s="200"/>
      <c r="J371" s="199"/>
      <c r="K371" s="204"/>
      <c r="L371" s="85"/>
      <c r="M371" s="85"/>
      <c r="N371" s="85"/>
      <c r="O371" s="158"/>
    </row>
    <row r="372" spans="1:15" ht="15" hidden="1" customHeight="1" x14ac:dyDescent="0.25">
      <c r="A372" s="82"/>
      <c r="B372" s="35"/>
      <c r="C372" s="37"/>
      <c r="D372" s="35"/>
      <c r="E372" s="35"/>
      <c r="F372" s="36"/>
      <c r="G372" s="35"/>
      <c r="H372" s="35"/>
      <c r="I372" s="200"/>
      <c r="J372" s="199"/>
      <c r="K372" s="204"/>
      <c r="L372" s="85"/>
      <c r="M372" s="85"/>
      <c r="N372" s="85"/>
      <c r="O372" s="158"/>
    </row>
    <row r="373" spans="1:15" ht="15" hidden="1" customHeight="1" x14ac:dyDescent="0.25">
      <c r="A373" s="82"/>
      <c r="B373" s="35"/>
      <c r="C373" s="37"/>
      <c r="D373" s="35"/>
      <c r="E373" s="35"/>
      <c r="F373" s="36"/>
      <c r="G373" s="35"/>
      <c r="H373" s="35"/>
      <c r="I373" s="200"/>
      <c r="J373" s="199"/>
      <c r="K373" s="204"/>
      <c r="L373" s="85"/>
      <c r="M373" s="85"/>
      <c r="N373" s="85"/>
      <c r="O373" s="158"/>
    </row>
    <row r="374" spans="1:15" ht="15" hidden="1" customHeight="1" x14ac:dyDescent="0.25">
      <c r="A374" s="82"/>
      <c r="B374" s="35"/>
      <c r="C374" s="37"/>
      <c r="D374" s="35"/>
      <c r="E374" s="35"/>
      <c r="F374" s="36"/>
      <c r="G374" s="35"/>
      <c r="H374" s="35"/>
      <c r="I374" s="200"/>
      <c r="J374" s="199"/>
      <c r="K374" s="204"/>
      <c r="L374" s="85"/>
      <c r="M374" s="85"/>
      <c r="N374" s="85"/>
      <c r="O374" s="158"/>
    </row>
    <row r="375" spans="1:15" ht="15" hidden="1" customHeight="1" x14ac:dyDescent="0.25">
      <c r="A375" s="82"/>
      <c r="B375" s="35"/>
      <c r="C375" s="37"/>
      <c r="D375" s="35"/>
      <c r="E375" s="35"/>
      <c r="F375" s="36"/>
      <c r="G375" s="35"/>
      <c r="H375" s="35"/>
      <c r="I375" s="200"/>
      <c r="J375" s="199"/>
      <c r="K375" s="204"/>
      <c r="L375" s="85"/>
      <c r="M375" s="85"/>
      <c r="N375" s="85"/>
      <c r="O375" s="158"/>
    </row>
    <row r="376" spans="1:15" ht="15" hidden="1" customHeight="1" x14ac:dyDescent="0.25">
      <c r="A376" s="82"/>
      <c r="B376" s="35"/>
      <c r="C376" s="37"/>
      <c r="D376" s="35"/>
      <c r="E376" s="35"/>
      <c r="F376" s="36"/>
      <c r="G376" s="35"/>
      <c r="H376" s="35"/>
      <c r="I376" s="200"/>
      <c r="J376" s="199"/>
      <c r="K376" s="204"/>
      <c r="L376" s="85"/>
      <c r="M376" s="85"/>
      <c r="N376" s="85"/>
      <c r="O376" s="158"/>
    </row>
    <row r="377" spans="1:15" ht="15" hidden="1" customHeight="1" x14ac:dyDescent="0.25">
      <c r="A377" s="82"/>
      <c r="B377" s="35"/>
      <c r="C377" s="37"/>
      <c r="D377" s="35"/>
      <c r="E377" s="35"/>
      <c r="F377" s="36"/>
      <c r="G377" s="35"/>
      <c r="H377" s="35"/>
      <c r="I377" s="200"/>
      <c r="J377" s="199"/>
      <c r="K377" s="204"/>
      <c r="L377" s="85"/>
      <c r="M377" s="85"/>
      <c r="N377" s="85"/>
      <c r="O377" s="158"/>
    </row>
    <row r="378" spans="1:15" ht="15" hidden="1" customHeight="1" x14ac:dyDescent="0.25">
      <c r="A378" s="82"/>
      <c r="B378" s="35"/>
      <c r="C378" s="37"/>
      <c r="D378" s="35"/>
      <c r="E378" s="35"/>
      <c r="F378" s="36"/>
      <c r="G378" s="35"/>
      <c r="H378" s="35"/>
      <c r="I378" s="200"/>
      <c r="J378" s="199"/>
      <c r="K378" s="204"/>
      <c r="L378" s="85"/>
      <c r="M378" s="85"/>
      <c r="N378" s="85"/>
      <c r="O378" s="158"/>
    </row>
    <row r="379" spans="1:15" ht="15" hidden="1" customHeight="1" x14ac:dyDescent="0.25">
      <c r="A379" s="82"/>
      <c r="B379" s="35"/>
      <c r="C379" s="37"/>
      <c r="D379" s="35"/>
      <c r="E379" s="35"/>
      <c r="F379" s="36"/>
      <c r="G379" s="35"/>
      <c r="H379" s="35"/>
      <c r="I379" s="200"/>
      <c r="J379" s="199"/>
      <c r="K379" s="204"/>
      <c r="L379" s="85"/>
      <c r="M379" s="85"/>
      <c r="N379" s="85"/>
      <c r="O379" s="158"/>
    </row>
    <row r="380" spans="1:15" ht="15" hidden="1" customHeight="1" x14ac:dyDescent="0.25">
      <c r="A380" s="82"/>
      <c r="B380" s="35"/>
      <c r="C380" s="37"/>
      <c r="D380" s="35"/>
      <c r="E380" s="35"/>
      <c r="F380" s="36"/>
      <c r="G380" s="35"/>
      <c r="H380" s="35"/>
      <c r="I380" s="200"/>
      <c r="J380" s="199"/>
      <c r="K380" s="204"/>
      <c r="L380" s="85"/>
      <c r="M380" s="85"/>
      <c r="N380" s="85"/>
      <c r="O380" s="158"/>
    </row>
    <row r="381" spans="1:15" ht="15" hidden="1" customHeight="1" x14ac:dyDescent="0.25">
      <c r="A381" s="82"/>
      <c r="B381" s="35"/>
      <c r="C381" s="37"/>
      <c r="D381" s="35"/>
      <c r="E381" s="35"/>
      <c r="F381" s="36"/>
      <c r="G381" s="35"/>
      <c r="H381" s="35"/>
      <c r="I381" s="200"/>
      <c r="J381" s="199"/>
      <c r="K381" s="204"/>
      <c r="L381" s="85"/>
      <c r="M381" s="85"/>
      <c r="N381" s="85"/>
      <c r="O381" s="158"/>
    </row>
    <row r="382" spans="1:15" ht="15" hidden="1" customHeight="1" x14ac:dyDescent="0.25">
      <c r="A382" s="82"/>
      <c r="B382" s="35"/>
      <c r="C382" s="37"/>
      <c r="D382" s="35"/>
      <c r="E382" s="35"/>
      <c r="F382" s="36"/>
      <c r="G382" s="35"/>
      <c r="H382" s="35"/>
      <c r="I382" s="200"/>
      <c r="J382" s="199"/>
      <c r="K382" s="204"/>
      <c r="L382" s="85"/>
      <c r="M382" s="85"/>
      <c r="N382" s="85"/>
      <c r="O382" s="158"/>
    </row>
    <row r="383" spans="1:15" ht="15" hidden="1" customHeight="1" x14ac:dyDescent="0.25">
      <c r="A383" s="82"/>
      <c r="B383" s="35"/>
      <c r="C383" s="37"/>
      <c r="D383" s="35"/>
      <c r="E383" s="35"/>
      <c r="F383" s="36"/>
      <c r="G383" s="35"/>
      <c r="H383" s="35"/>
      <c r="I383" s="200"/>
      <c r="J383" s="199"/>
      <c r="K383" s="204"/>
      <c r="L383" s="85"/>
      <c r="M383" s="85"/>
      <c r="N383" s="85"/>
      <c r="O383" s="158"/>
    </row>
    <row r="384" spans="1:15" ht="15" hidden="1" customHeight="1" x14ac:dyDescent="0.25">
      <c r="A384" s="82"/>
      <c r="B384" s="35"/>
      <c r="C384" s="37"/>
      <c r="D384" s="35"/>
      <c r="E384" s="35"/>
      <c r="F384" s="36"/>
      <c r="G384" s="35"/>
      <c r="H384" s="35"/>
      <c r="I384" s="200"/>
      <c r="J384" s="199"/>
      <c r="K384" s="204"/>
      <c r="L384" s="85"/>
      <c r="M384" s="85"/>
      <c r="N384" s="85"/>
      <c r="O384" s="158"/>
    </row>
    <row r="385" spans="1:15" ht="15" hidden="1" customHeight="1" x14ac:dyDescent="0.25">
      <c r="A385" s="82"/>
      <c r="B385" s="35"/>
      <c r="C385" s="37"/>
      <c r="D385" s="35"/>
      <c r="E385" s="35"/>
      <c r="F385" s="36"/>
      <c r="G385" s="35"/>
      <c r="H385" s="35"/>
      <c r="I385" s="200"/>
      <c r="J385" s="199"/>
      <c r="K385" s="204"/>
      <c r="L385" s="85"/>
      <c r="M385" s="85"/>
      <c r="N385" s="85"/>
      <c r="O385" s="158"/>
    </row>
    <row r="386" spans="1:15" ht="15" hidden="1" customHeight="1" x14ac:dyDescent="0.25">
      <c r="A386" s="82"/>
      <c r="B386" s="35"/>
      <c r="C386" s="37"/>
      <c r="D386" s="35"/>
      <c r="E386" s="35"/>
      <c r="F386" s="36"/>
      <c r="G386" s="35"/>
      <c r="H386" s="35"/>
      <c r="I386" s="200"/>
      <c r="J386" s="199"/>
      <c r="K386" s="204"/>
      <c r="L386" s="85"/>
      <c r="M386" s="85"/>
      <c r="N386" s="85"/>
      <c r="O386" s="158"/>
    </row>
    <row r="387" spans="1:15" ht="15" hidden="1" customHeight="1" x14ac:dyDescent="0.25">
      <c r="A387" s="82"/>
      <c r="B387" s="35"/>
      <c r="C387" s="37"/>
      <c r="D387" s="35"/>
      <c r="E387" s="35"/>
      <c r="F387" s="36"/>
      <c r="G387" s="35"/>
      <c r="H387" s="35"/>
      <c r="I387" s="200"/>
      <c r="J387" s="199"/>
      <c r="K387" s="204"/>
      <c r="L387" s="85"/>
      <c r="M387" s="85"/>
      <c r="N387" s="85"/>
      <c r="O387" s="158"/>
    </row>
    <row r="388" spans="1:15" ht="15" hidden="1" customHeight="1" x14ac:dyDescent="0.25">
      <c r="A388" s="82"/>
      <c r="B388" s="35"/>
      <c r="C388" s="37"/>
      <c r="D388" s="35"/>
      <c r="E388" s="35"/>
      <c r="F388" s="36"/>
      <c r="G388" s="35"/>
      <c r="H388" s="35"/>
      <c r="I388" s="200"/>
      <c r="J388" s="199"/>
      <c r="K388" s="204"/>
      <c r="L388" s="85"/>
      <c r="M388" s="85"/>
      <c r="N388" s="85"/>
      <c r="O388" s="158"/>
    </row>
    <row r="389" spans="1:15" ht="15" hidden="1" customHeight="1" x14ac:dyDescent="0.25">
      <c r="A389" s="82"/>
      <c r="B389" s="35"/>
      <c r="C389" s="37"/>
      <c r="D389" s="35"/>
      <c r="E389" s="35"/>
      <c r="F389" s="36"/>
      <c r="G389" s="35"/>
      <c r="H389" s="35"/>
      <c r="I389" s="200"/>
      <c r="J389" s="199"/>
      <c r="K389" s="204"/>
      <c r="L389" s="85"/>
      <c r="M389" s="85"/>
      <c r="N389" s="85"/>
      <c r="O389" s="158"/>
    </row>
    <row r="390" spans="1:15" ht="15" hidden="1" customHeight="1" x14ac:dyDescent="0.25">
      <c r="A390" s="82"/>
      <c r="B390" s="35"/>
      <c r="C390" s="37"/>
      <c r="D390" s="35"/>
      <c r="E390" s="35"/>
      <c r="F390" s="36"/>
      <c r="G390" s="35"/>
      <c r="H390" s="35"/>
      <c r="I390" s="200"/>
      <c r="J390" s="199"/>
      <c r="K390" s="204"/>
      <c r="L390" s="85"/>
      <c r="M390" s="85"/>
      <c r="N390" s="85"/>
      <c r="O390" s="158"/>
    </row>
    <row r="391" spans="1:15" ht="15" hidden="1" customHeight="1" x14ac:dyDescent="0.25">
      <c r="A391" s="82"/>
      <c r="B391" s="35"/>
      <c r="C391" s="37"/>
      <c r="D391" s="35"/>
      <c r="E391" s="35"/>
      <c r="F391" s="36"/>
      <c r="G391" s="35"/>
      <c r="H391" s="35"/>
      <c r="I391" s="200"/>
      <c r="J391" s="199"/>
      <c r="K391" s="204"/>
      <c r="L391" s="85"/>
      <c r="M391" s="85"/>
      <c r="N391" s="85"/>
      <c r="O391" s="158"/>
    </row>
    <row r="392" spans="1:15" ht="15" hidden="1" customHeight="1" x14ac:dyDescent="0.25">
      <c r="A392" s="82"/>
      <c r="B392" s="35"/>
      <c r="C392" s="37"/>
      <c r="D392" s="35"/>
      <c r="E392" s="35"/>
      <c r="F392" s="36"/>
      <c r="G392" s="35"/>
      <c r="H392" s="35"/>
      <c r="I392" s="200"/>
      <c r="J392" s="199"/>
      <c r="K392" s="204"/>
      <c r="L392" s="85"/>
      <c r="M392" s="85"/>
      <c r="N392" s="85"/>
      <c r="O392" s="158"/>
    </row>
    <row r="393" spans="1:15" ht="15" hidden="1" customHeight="1" x14ac:dyDescent="0.25">
      <c r="A393" s="82"/>
      <c r="B393" s="35"/>
      <c r="C393" s="37"/>
      <c r="D393" s="35"/>
      <c r="E393" s="35"/>
      <c r="F393" s="36"/>
      <c r="G393" s="35"/>
      <c r="H393" s="35"/>
      <c r="I393" s="200"/>
      <c r="J393" s="199"/>
      <c r="K393" s="204"/>
      <c r="L393" s="85"/>
      <c r="M393" s="85"/>
      <c r="N393" s="85"/>
      <c r="O393" s="158"/>
    </row>
    <row r="394" spans="1:15" ht="15" hidden="1" customHeight="1" x14ac:dyDescent="0.25">
      <c r="A394" s="82"/>
      <c r="B394" s="35"/>
      <c r="C394" s="37"/>
      <c r="D394" s="35"/>
      <c r="E394" s="35"/>
      <c r="F394" s="36"/>
      <c r="G394" s="35"/>
      <c r="H394" s="35"/>
      <c r="I394" s="200"/>
      <c r="J394" s="199"/>
      <c r="K394" s="204"/>
      <c r="L394" s="85"/>
      <c r="M394" s="85"/>
      <c r="N394" s="85"/>
      <c r="O394" s="158"/>
    </row>
    <row r="395" spans="1:15" ht="15" hidden="1" customHeight="1" x14ac:dyDescent="0.25">
      <c r="A395" s="82"/>
      <c r="B395" s="35"/>
      <c r="C395" s="37"/>
      <c r="D395" s="35"/>
      <c r="E395" s="35"/>
      <c r="F395" s="36"/>
      <c r="G395" s="35"/>
      <c r="H395" s="35"/>
      <c r="I395" s="200"/>
      <c r="J395" s="199"/>
      <c r="K395" s="204"/>
      <c r="L395" s="85"/>
      <c r="M395" s="85"/>
      <c r="N395" s="85"/>
      <c r="O395" s="158"/>
    </row>
    <row r="396" spans="1:15" ht="15" hidden="1" customHeight="1" x14ac:dyDescent="0.25">
      <c r="A396" s="82"/>
      <c r="B396" s="35"/>
      <c r="C396" s="37"/>
      <c r="D396" s="35"/>
      <c r="E396" s="35"/>
      <c r="F396" s="36"/>
      <c r="G396" s="35"/>
      <c r="H396" s="35"/>
      <c r="I396" s="200"/>
      <c r="J396" s="199"/>
      <c r="K396" s="204"/>
      <c r="L396" s="85"/>
      <c r="M396" s="85"/>
      <c r="N396" s="85"/>
      <c r="O396" s="158"/>
    </row>
    <row r="397" spans="1:15" ht="15" hidden="1" customHeight="1" x14ac:dyDescent="0.25">
      <c r="A397" s="82"/>
      <c r="B397" s="35"/>
      <c r="C397" s="37"/>
      <c r="D397" s="35"/>
      <c r="E397" s="35"/>
      <c r="F397" s="36"/>
      <c r="G397" s="35"/>
      <c r="H397" s="35"/>
      <c r="I397" s="200"/>
      <c r="J397" s="199"/>
      <c r="K397" s="204"/>
      <c r="L397" s="85"/>
      <c r="M397" s="85"/>
      <c r="N397" s="85"/>
      <c r="O397" s="158"/>
    </row>
    <row r="398" spans="1:15" ht="15" hidden="1" customHeight="1" x14ac:dyDescent="0.25">
      <c r="A398" s="82"/>
      <c r="B398" s="35"/>
      <c r="C398" s="37"/>
      <c r="D398" s="35"/>
      <c r="E398" s="35"/>
      <c r="F398" s="36"/>
      <c r="G398" s="35"/>
      <c r="H398" s="35"/>
      <c r="I398" s="200"/>
      <c r="J398" s="199"/>
      <c r="K398" s="204"/>
      <c r="L398" s="85"/>
      <c r="M398" s="85"/>
      <c r="N398" s="85"/>
      <c r="O398" s="158"/>
    </row>
    <row r="399" spans="1:15" ht="15" hidden="1" customHeight="1" x14ac:dyDescent="0.25">
      <c r="A399" s="82"/>
      <c r="B399" s="35"/>
      <c r="C399" s="37"/>
      <c r="D399" s="35"/>
      <c r="E399" s="35"/>
      <c r="F399" s="36"/>
      <c r="G399" s="35"/>
      <c r="H399" s="35"/>
      <c r="I399" s="200"/>
      <c r="J399" s="199"/>
      <c r="K399" s="204"/>
      <c r="L399" s="85"/>
      <c r="M399" s="85"/>
      <c r="N399" s="85"/>
      <c r="O399" s="158"/>
    </row>
    <row r="400" spans="1:15" ht="15" hidden="1" customHeight="1" x14ac:dyDescent="0.25">
      <c r="A400" s="82"/>
      <c r="B400" s="35"/>
      <c r="C400" s="37"/>
      <c r="D400" s="35"/>
      <c r="E400" s="35"/>
      <c r="F400" s="36"/>
      <c r="G400" s="35"/>
      <c r="H400" s="35"/>
      <c r="I400" s="200"/>
      <c r="J400" s="199"/>
      <c r="K400" s="204"/>
      <c r="L400" s="85"/>
      <c r="M400" s="85"/>
      <c r="N400" s="85"/>
      <c r="O400" s="158"/>
    </row>
    <row r="401" spans="1:15" ht="15" hidden="1" customHeight="1" x14ac:dyDescent="0.25">
      <c r="A401" s="82"/>
      <c r="B401" s="35"/>
      <c r="C401" s="37"/>
      <c r="D401" s="35"/>
      <c r="E401" s="35"/>
      <c r="F401" s="36"/>
      <c r="G401" s="35"/>
      <c r="H401" s="35"/>
      <c r="I401" s="200"/>
      <c r="J401" s="199"/>
      <c r="K401" s="204"/>
      <c r="L401" s="85"/>
      <c r="M401" s="85"/>
      <c r="N401" s="85"/>
      <c r="O401" s="158"/>
    </row>
    <row r="402" spans="1:15" ht="15" hidden="1" customHeight="1" x14ac:dyDescent="0.25">
      <c r="A402" s="82"/>
      <c r="B402" s="35"/>
      <c r="C402" s="37"/>
      <c r="D402" s="35"/>
      <c r="E402" s="35"/>
      <c r="F402" s="36"/>
      <c r="G402" s="35"/>
      <c r="H402" s="35"/>
      <c r="I402" s="200"/>
      <c r="J402" s="199"/>
      <c r="K402" s="204"/>
      <c r="L402" s="85"/>
      <c r="M402" s="85"/>
      <c r="N402" s="85"/>
      <c r="O402" s="158"/>
    </row>
    <row r="403" spans="1:15" ht="15" hidden="1" customHeight="1" x14ac:dyDescent="0.25">
      <c r="A403" s="82"/>
      <c r="B403" s="35"/>
      <c r="C403" s="37"/>
      <c r="D403" s="35"/>
      <c r="E403" s="35"/>
      <c r="F403" s="36"/>
      <c r="G403" s="35"/>
      <c r="H403" s="35"/>
      <c r="I403" s="200"/>
      <c r="J403" s="199"/>
      <c r="K403" s="204"/>
      <c r="L403" s="85"/>
      <c r="M403" s="85"/>
      <c r="N403" s="85"/>
      <c r="O403" s="158"/>
    </row>
    <row r="404" spans="1:15" ht="15" hidden="1" customHeight="1" x14ac:dyDescent="0.25">
      <c r="A404" s="82"/>
      <c r="B404" s="35"/>
      <c r="C404" s="37"/>
      <c r="D404" s="35"/>
      <c r="E404" s="35"/>
      <c r="F404" s="36"/>
      <c r="G404" s="35"/>
      <c r="H404" s="35"/>
      <c r="I404" s="200"/>
      <c r="J404" s="199"/>
      <c r="K404" s="204"/>
      <c r="L404" s="85"/>
      <c r="M404" s="85"/>
      <c r="N404" s="85"/>
      <c r="O404" s="158"/>
    </row>
    <row r="405" spans="1:15" ht="15" hidden="1" customHeight="1" x14ac:dyDescent="0.25">
      <c r="A405" s="82"/>
      <c r="B405" s="35"/>
      <c r="C405" s="37"/>
      <c r="D405" s="35"/>
      <c r="E405" s="35"/>
      <c r="F405" s="36"/>
      <c r="G405" s="35"/>
      <c r="H405" s="35"/>
      <c r="I405" s="200"/>
      <c r="J405" s="199"/>
      <c r="K405" s="204"/>
      <c r="L405" s="85"/>
      <c r="M405" s="85"/>
      <c r="N405" s="85"/>
      <c r="O405" s="158"/>
    </row>
    <row r="406" spans="1:15" ht="15" hidden="1" customHeight="1" x14ac:dyDescent="0.25">
      <c r="A406" s="82"/>
      <c r="B406" s="35"/>
      <c r="C406" s="37"/>
      <c r="D406" s="35"/>
      <c r="E406" s="35"/>
      <c r="F406" s="36"/>
      <c r="G406" s="35"/>
      <c r="H406" s="35"/>
      <c r="I406" s="200"/>
      <c r="J406" s="199"/>
      <c r="K406" s="204"/>
      <c r="L406" s="85"/>
      <c r="M406" s="85"/>
      <c r="N406" s="85"/>
      <c r="O406" s="158"/>
    </row>
    <row r="407" spans="1:15" ht="15" hidden="1" customHeight="1" x14ac:dyDescent="0.25">
      <c r="A407" s="82"/>
      <c r="B407" s="35"/>
      <c r="C407" s="37"/>
      <c r="D407" s="35"/>
      <c r="E407" s="35"/>
      <c r="F407" s="36"/>
      <c r="G407" s="35"/>
      <c r="H407" s="35"/>
      <c r="I407" s="200"/>
      <c r="J407" s="199"/>
      <c r="K407" s="204"/>
      <c r="L407" s="85"/>
      <c r="M407" s="85"/>
      <c r="N407" s="85"/>
      <c r="O407" s="158"/>
    </row>
    <row r="408" spans="1:15" ht="15" hidden="1" customHeight="1" x14ac:dyDescent="0.25">
      <c r="A408" s="82"/>
      <c r="B408" s="35"/>
      <c r="C408" s="37"/>
      <c r="D408" s="35"/>
      <c r="E408" s="35"/>
      <c r="F408" s="36"/>
      <c r="G408" s="35"/>
      <c r="H408" s="35"/>
      <c r="I408" s="200"/>
      <c r="J408" s="199"/>
      <c r="K408" s="204"/>
      <c r="L408" s="85"/>
      <c r="M408" s="85"/>
      <c r="N408" s="85"/>
      <c r="O408" s="158"/>
    </row>
    <row r="409" spans="1:15" ht="15" hidden="1" customHeight="1" x14ac:dyDescent="0.25">
      <c r="A409" s="82"/>
      <c r="B409" s="35"/>
      <c r="C409" s="37"/>
      <c r="D409" s="35"/>
      <c r="E409" s="35"/>
      <c r="F409" s="36"/>
      <c r="G409" s="35"/>
      <c r="H409" s="35"/>
      <c r="I409" s="200"/>
      <c r="J409" s="199"/>
      <c r="K409" s="204"/>
      <c r="L409" s="85"/>
      <c r="M409" s="85"/>
      <c r="N409" s="85"/>
      <c r="O409" s="158"/>
    </row>
    <row r="410" spans="1:15" ht="15" hidden="1" customHeight="1" x14ac:dyDescent="0.25">
      <c r="A410" s="82"/>
      <c r="B410" s="35"/>
      <c r="C410" s="37"/>
      <c r="D410" s="35"/>
      <c r="E410" s="35"/>
      <c r="F410" s="36"/>
      <c r="G410" s="35"/>
      <c r="H410" s="35"/>
      <c r="I410" s="200"/>
      <c r="J410" s="199"/>
      <c r="K410" s="204"/>
      <c r="L410" s="85"/>
      <c r="M410" s="85"/>
      <c r="N410" s="85"/>
      <c r="O410" s="158"/>
    </row>
    <row r="411" spans="1:15" ht="15" hidden="1" customHeight="1" x14ac:dyDescent="0.25">
      <c r="A411" s="82"/>
      <c r="B411" s="35"/>
      <c r="C411" s="37"/>
      <c r="D411" s="35"/>
      <c r="E411" s="35"/>
      <c r="F411" s="36"/>
      <c r="G411" s="35"/>
      <c r="H411" s="35"/>
      <c r="I411" s="200"/>
      <c r="J411" s="199"/>
      <c r="K411" s="204"/>
      <c r="L411" s="85"/>
      <c r="M411" s="85"/>
      <c r="N411" s="85"/>
      <c r="O411" s="158"/>
    </row>
    <row r="412" spans="1:15" ht="15" hidden="1" customHeight="1" x14ac:dyDescent="0.25">
      <c r="A412" s="82"/>
      <c r="B412" s="35"/>
      <c r="C412" s="37"/>
      <c r="D412" s="35"/>
      <c r="E412" s="35"/>
      <c r="F412" s="36"/>
      <c r="G412" s="35"/>
      <c r="H412" s="35"/>
      <c r="I412" s="200"/>
      <c r="J412" s="199"/>
      <c r="K412" s="204"/>
      <c r="L412" s="85"/>
      <c r="M412" s="85"/>
      <c r="N412" s="85"/>
      <c r="O412" s="158"/>
    </row>
    <row r="413" spans="1:15" ht="15" hidden="1" customHeight="1" x14ac:dyDescent="0.25">
      <c r="A413" s="82"/>
      <c r="B413" s="35"/>
      <c r="C413" s="37"/>
      <c r="D413" s="35"/>
      <c r="E413" s="35"/>
      <c r="F413" s="36"/>
      <c r="G413" s="35"/>
      <c r="H413" s="35"/>
      <c r="I413" s="200"/>
      <c r="J413" s="199"/>
      <c r="K413" s="204"/>
      <c r="L413" s="85"/>
      <c r="M413" s="85"/>
      <c r="N413" s="85"/>
      <c r="O413" s="158"/>
    </row>
    <row r="414" spans="1:15" ht="15" customHeight="1" x14ac:dyDescent="0.25">
      <c r="A414" s="82"/>
      <c r="B414" s="35"/>
      <c r="C414" s="37"/>
      <c r="D414" s="35"/>
      <c r="E414" s="35"/>
      <c r="F414" s="36"/>
      <c r="G414" s="35"/>
      <c r="H414" s="35"/>
      <c r="I414" s="200"/>
      <c r="J414" s="199"/>
      <c r="K414" s="204"/>
      <c r="L414" s="85"/>
      <c r="M414" s="85"/>
      <c r="N414" s="85"/>
      <c r="O414" s="158"/>
    </row>
    <row r="415" spans="1:15" ht="15" customHeight="1" x14ac:dyDescent="0.25">
      <c r="A415" s="82"/>
      <c r="B415" s="35"/>
      <c r="C415" s="37"/>
      <c r="D415" s="35"/>
      <c r="E415" s="35"/>
      <c r="F415" s="36"/>
      <c r="G415" s="35"/>
      <c r="H415" s="35"/>
      <c r="I415" s="200"/>
      <c r="J415" s="199"/>
      <c r="K415" s="204"/>
      <c r="L415" s="85"/>
      <c r="M415" s="85"/>
      <c r="N415" s="85"/>
      <c r="O415" s="158"/>
    </row>
    <row r="416" spans="1:15" ht="15" customHeight="1" x14ac:dyDescent="0.25">
      <c r="A416" s="82"/>
      <c r="B416" s="35"/>
      <c r="C416" s="37"/>
      <c r="D416" s="35"/>
      <c r="E416" s="35"/>
      <c r="F416" s="36"/>
      <c r="G416" s="35"/>
      <c r="H416" s="35"/>
      <c r="I416" s="200"/>
      <c r="J416" s="199"/>
      <c r="K416" s="204"/>
      <c r="L416" s="85"/>
      <c r="M416" s="85"/>
      <c r="N416" s="85"/>
      <c r="O416" s="158"/>
    </row>
    <row r="417" spans="1:15" ht="15" customHeight="1" x14ac:dyDescent="0.25">
      <c r="A417" s="82"/>
      <c r="B417" s="35"/>
      <c r="C417" s="37"/>
      <c r="D417" s="35"/>
      <c r="E417" s="35"/>
      <c r="F417" s="36"/>
      <c r="G417" s="35"/>
      <c r="H417" s="35"/>
      <c r="I417" s="200"/>
      <c r="J417" s="199"/>
      <c r="K417" s="204"/>
      <c r="L417" s="85"/>
      <c r="M417" s="85"/>
      <c r="N417" s="85"/>
      <c r="O417" s="158"/>
    </row>
    <row r="418" spans="1:15" ht="15" customHeight="1" x14ac:dyDescent="0.25">
      <c r="A418" s="82"/>
      <c r="B418" s="35"/>
      <c r="C418" s="37"/>
      <c r="D418" s="35"/>
      <c r="E418" s="35"/>
      <c r="F418" s="36"/>
      <c r="G418" s="35"/>
      <c r="H418" s="35"/>
      <c r="I418" s="200"/>
      <c r="J418" s="199"/>
      <c r="K418" s="204"/>
      <c r="L418" s="85"/>
      <c r="M418" s="85"/>
      <c r="N418" s="85"/>
      <c r="O418" s="158"/>
    </row>
    <row r="419" spans="1:15" ht="15" customHeight="1" x14ac:dyDescent="0.25">
      <c r="A419" s="82"/>
      <c r="B419" s="35"/>
      <c r="C419" s="37"/>
      <c r="D419" s="35"/>
      <c r="E419" s="35"/>
      <c r="F419" s="36"/>
      <c r="G419" s="35"/>
      <c r="H419" s="35"/>
      <c r="I419" s="200"/>
      <c r="J419" s="199"/>
      <c r="K419" s="204"/>
      <c r="L419" s="85"/>
      <c r="M419" s="85"/>
      <c r="N419" s="85"/>
      <c r="O419" s="158"/>
    </row>
    <row r="420" spans="1:15" ht="15" customHeight="1" x14ac:dyDescent="0.25">
      <c r="A420" s="82"/>
      <c r="B420" s="35"/>
      <c r="C420" s="37"/>
      <c r="D420" s="35"/>
      <c r="E420" s="35"/>
      <c r="F420" s="36"/>
      <c r="G420" s="35"/>
      <c r="H420" s="35"/>
      <c r="I420" s="200"/>
      <c r="J420" s="199"/>
      <c r="K420" s="204"/>
      <c r="L420" s="85"/>
      <c r="M420" s="85"/>
      <c r="N420" s="85"/>
      <c r="O420" s="158"/>
    </row>
    <row r="421" spans="1:15" ht="15" customHeight="1" x14ac:dyDescent="0.25">
      <c r="A421" s="82"/>
      <c r="B421" s="35"/>
      <c r="C421" s="37"/>
      <c r="D421" s="35"/>
      <c r="E421" s="35"/>
      <c r="F421" s="36"/>
      <c r="G421" s="35"/>
      <c r="H421" s="35"/>
      <c r="I421" s="200"/>
      <c r="J421" s="199"/>
      <c r="K421" s="204"/>
      <c r="L421" s="85"/>
      <c r="M421" s="85"/>
      <c r="N421" s="85"/>
      <c r="O421" s="158"/>
    </row>
    <row r="422" spans="1:15" ht="15" customHeight="1" x14ac:dyDescent="0.25">
      <c r="A422" s="82"/>
      <c r="B422" s="35"/>
      <c r="C422" s="37"/>
      <c r="D422" s="35"/>
      <c r="E422" s="35"/>
      <c r="F422" s="36"/>
      <c r="G422" s="35"/>
      <c r="H422" s="35"/>
      <c r="I422" s="200"/>
      <c r="J422" s="199"/>
      <c r="K422" s="204"/>
      <c r="L422" s="85"/>
      <c r="M422" s="85"/>
      <c r="N422" s="85"/>
      <c r="O422" s="158"/>
    </row>
    <row r="423" spans="1:15" ht="15" customHeight="1" x14ac:dyDescent="0.25">
      <c r="A423" s="82"/>
      <c r="B423" s="35"/>
      <c r="C423" s="37"/>
      <c r="D423" s="35"/>
      <c r="E423" s="35"/>
      <c r="F423" s="36"/>
      <c r="G423" s="35"/>
      <c r="H423" s="35"/>
      <c r="I423" s="200"/>
      <c r="J423" s="199"/>
      <c r="K423" s="204"/>
      <c r="L423" s="85"/>
      <c r="M423" s="85"/>
      <c r="N423" s="85"/>
      <c r="O423" s="158"/>
    </row>
    <row r="424" spans="1:15" ht="15" customHeight="1" x14ac:dyDescent="0.25">
      <c r="A424" s="82"/>
      <c r="B424" s="35"/>
      <c r="C424" s="37"/>
      <c r="D424" s="35"/>
      <c r="E424" s="35"/>
      <c r="F424" s="36"/>
      <c r="G424" s="35"/>
      <c r="H424" s="35"/>
      <c r="I424" s="200"/>
      <c r="J424" s="199"/>
      <c r="K424" s="204"/>
      <c r="L424" s="85"/>
      <c r="M424" s="85"/>
      <c r="N424" s="85"/>
      <c r="O424" s="158"/>
    </row>
    <row r="425" spans="1:15" ht="15" customHeight="1" x14ac:dyDescent="0.25">
      <c r="A425" s="82"/>
      <c r="B425" s="35"/>
      <c r="C425" s="37"/>
      <c r="D425" s="35"/>
      <c r="E425" s="35"/>
      <c r="F425" s="36"/>
      <c r="G425" s="35"/>
      <c r="H425" s="35"/>
      <c r="I425" s="200"/>
      <c r="J425" s="199"/>
      <c r="K425" s="204"/>
      <c r="L425" s="85"/>
      <c r="M425" s="85"/>
      <c r="N425" s="85"/>
      <c r="O425" s="158"/>
    </row>
    <row r="426" spans="1:15" ht="15" customHeight="1" x14ac:dyDescent="0.25">
      <c r="A426" s="82"/>
      <c r="B426" s="35"/>
      <c r="C426" s="37"/>
      <c r="D426" s="35"/>
      <c r="E426" s="35"/>
      <c r="F426" s="36"/>
      <c r="G426" s="35"/>
      <c r="H426" s="35"/>
      <c r="I426" s="200"/>
      <c r="J426" s="199"/>
      <c r="K426" s="204"/>
      <c r="L426" s="85"/>
      <c r="M426" s="85"/>
      <c r="N426" s="85"/>
      <c r="O426" s="158"/>
    </row>
    <row r="427" spans="1:15" ht="15" customHeight="1" x14ac:dyDescent="0.25">
      <c r="A427" s="82"/>
      <c r="B427" s="35"/>
      <c r="C427" s="37"/>
      <c r="D427" s="35"/>
      <c r="E427" s="35"/>
      <c r="F427" s="36"/>
      <c r="G427" s="35"/>
      <c r="H427" s="35"/>
      <c r="I427" s="200"/>
      <c r="J427" s="199"/>
      <c r="K427" s="204"/>
      <c r="L427" s="85"/>
      <c r="M427" s="85"/>
      <c r="N427" s="85"/>
      <c r="O427" s="158"/>
    </row>
    <row r="428" spans="1:15" ht="15" customHeight="1" x14ac:dyDescent="0.25">
      <c r="A428" s="82"/>
      <c r="B428" s="35"/>
      <c r="C428" s="37"/>
      <c r="D428" s="35"/>
      <c r="E428" s="35"/>
      <c r="F428" s="36"/>
      <c r="G428" s="35"/>
      <c r="H428" s="35"/>
      <c r="I428" s="200"/>
      <c r="J428" s="199"/>
      <c r="K428" s="204"/>
      <c r="L428" s="85"/>
      <c r="M428" s="85"/>
      <c r="N428" s="85"/>
      <c r="O428" s="158"/>
    </row>
    <row r="429" spans="1:15" ht="15" customHeight="1" x14ac:dyDescent="0.25">
      <c r="A429" s="82"/>
      <c r="B429" s="35"/>
      <c r="C429" s="37"/>
      <c r="D429" s="35"/>
      <c r="E429" s="35"/>
      <c r="F429" s="36"/>
      <c r="G429" s="35"/>
      <c r="H429" s="35"/>
      <c r="I429" s="200"/>
      <c r="J429" s="199"/>
      <c r="K429" s="204"/>
      <c r="L429" s="85"/>
      <c r="M429" s="85"/>
      <c r="N429" s="85"/>
      <c r="O429" s="158"/>
    </row>
    <row r="430" spans="1:15" ht="15" customHeight="1" x14ac:dyDescent="0.25">
      <c r="A430" s="82"/>
      <c r="B430" s="35"/>
      <c r="C430" s="37"/>
      <c r="D430" s="35"/>
      <c r="E430" s="35"/>
      <c r="F430" s="36"/>
      <c r="G430" s="35"/>
      <c r="H430" s="35"/>
      <c r="I430" s="200"/>
      <c r="J430" s="199"/>
      <c r="K430" s="204"/>
      <c r="L430" s="85"/>
      <c r="M430" s="85"/>
      <c r="N430" s="85"/>
      <c r="O430" s="158"/>
    </row>
    <row r="431" spans="1:15" ht="15" customHeight="1" x14ac:dyDescent="0.25">
      <c r="A431" s="82"/>
      <c r="B431" s="35"/>
      <c r="C431" s="37"/>
      <c r="D431" s="35"/>
      <c r="E431" s="35"/>
      <c r="F431" s="36"/>
      <c r="G431" s="35"/>
      <c r="H431" s="35"/>
      <c r="I431" s="200"/>
      <c r="J431" s="199"/>
      <c r="K431" s="204"/>
      <c r="L431" s="85"/>
      <c r="M431" s="85"/>
      <c r="N431" s="85"/>
      <c r="O431" s="158"/>
    </row>
    <row r="432" spans="1:15" ht="15" customHeight="1" x14ac:dyDescent="0.25">
      <c r="A432" s="82"/>
      <c r="B432" s="35"/>
      <c r="C432" s="37"/>
      <c r="D432" s="35"/>
      <c r="E432" s="35"/>
      <c r="F432" s="36"/>
      <c r="G432" s="35"/>
      <c r="H432" s="35"/>
      <c r="I432" s="200"/>
      <c r="J432" s="199"/>
      <c r="K432" s="204"/>
      <c r="L432" s="85"/>
      <c r="M432" s="85"/>
      <c r="N432" s="85"/>
      <c r="O432" s="158"/>
    </row>
    <row r="433" spans="1:15" ht="15" customHeight="1" x14ac:dyDescent="0.25">
      <c r="A433" s="82"/>
      <c r="B433" s="35"/>
      <c r="C433" s="37"/>
      <c r="D433" s="35"/>
      <c r="E433" s="35"/>
      <c r="F433" s="36"/>
      <c r="G433" s="35"/>
      <c r="H433" s="35"/>
      <c r="I433" s="200"/>
      <c r="J433" s="199"/>
      <c r="K433" s="204"/>
      <c r="L433" s="85"/>
      <c r="M433" s="85"/>
      <c r="N433" s="85"/>
      <c r="O433" s="158"/>
    </row>
    <row r="434" spans="1:15" ht="15" customHeight="1" x14ac:dyDescent="0.25">
      <c r="A434" s="82"/>
      <c r="B434" s="35"/>
      <c r="C434" s="37"/>
      <c r="D434" s="35"/>
      <c r="E434" s="35"/>
      <c r="F434" s="36"/>
      <c r="G434" s="35"/>
      <c r="H434" s="35"/>
      <c r="I434" s="200"/>
      <c r="J434" s="199"/>
      <c r="K434" s="204"/>
      <c r="L434" s="85"/>
      <c r="M434" s="85"/>
      <c r="N434" s="85"/>
      <c r="O434" s="158"/>
    </row>
    <row r="435" spans="1:15" ht="15" customHeight="1" x14ac:dyDescent="0.25">
      <c r="A435" s="82"/>
      <c r="B435" s="35"/>
      <c r="C435" s="37"/>
      <c r="D435" s="35"/>
      <c r="E435" s="35"/>
      <c r="F435" s="36"/>
      <c r="G435" s="35"/>
      <c r="H435" s="35"/>
      <c r="I435" s="200"/>
      <c r="J435" s="199"/>
      <c r="K435" s="204"/>
      <c r="L435" s="85"/>
      <c r="M435" s="85"/>
      <c r="N435" s="85"/>
      <c r="O435" s="158"/>
    </row>
    <row r="436" spans="1:15" ht="15" customHeight="1" x14ac:dyDescent="0.25">
      <c r="A436" s="82"/>
      <c r="B436" s="35"/>
      <c r="C436" s="37"/>
      <c r="D436" s="35"/>
      <c r="E436" s="35"/>
      <c r="F436" s="36"/>
      <c r="G436" s="35"/>
      <c r="H436" s="35"/>
      <c r="I436" s="200"/>
      <c r="J436" s="199"/>
      <c r="K436" s="204"/>
      <c r="L436" s="85"/>
      <c r="M436" s="85"/>
      <c r="N436" s="85"/>
      <c r="O436" s="158"/>
    </row>
    <row r="437" spans="1:15" ht="15" customHeight="1" x14ac:dyDescent="0.25">
      <c r="A437" s="82"/>
      <c r="B437" s="35"/>
      <c r="C437" s="37"/>
      <c r="D437" s="35"/>
      <c r="E437" s="35"/>
      <c r="F437" s="36"/>
      <c r="G437" s="35"/>
      <c r="H437" s="35"/>
      <c r="I437" s="200"/>
      <c r="J437" s="199"/>
      <c r="K437" s="204"/>
      <c r="L437" s="85"/>
      <c r="M437" s="85"/>
      <c r="N437" s="85"/>
      <c r="O437" s="158"/>
    </row>
    <row r="438" spans="1:15" ht="15" customHeight="1" x14ac:dyDescent="0.25">
      <c r="A438" s="82"/>
      <c r="B438" s="35"/>
      <c r="C438" s="37"/>
      <c r="D438" s="35"/>
      <c r="E438" s="35"/>
      <c r="F438" s="36"/>
      <c r="G438" s="35"/>
      <c r="H438" s="35"/>
      <c r="I438" s="200"/>
      <c r="J438" s="199"/>
      <c r="K438" s="204"/>
      <c r="L438" s="85"/>
      <c r="M438" s="85"/>
      <c r="N438" s="85"/>
      <c r="O438" s="158"/>
    </row>
    <row r="439" spans="1:15" ht="15" customHeight="1" x14ac:dyDescent="0.25">
      <c r="A439" s="82"/>
      <c r="B439" s="35"/>
      <c r="C439" s="37"/>
      <c r="D439" s="35"/>
      <c r="E439" s="35"/>
      <c r="F439" s="36"/>
      <c r="G439" s="35"/>
      <c r="H439" s="35"/>
      <c r="I439" s="200"/>
      <c r="J439" s="199"/>
      <c r="K439" s="204"/>
      <c r="L439" s="85"/>
      <c r="M439" s="85"/>
      <c r="N439" s="85"/>
      <c r="O439" s="158"/>
    </row>
    <row r="440" spans="1:15" ht="15" customHeight="1" x14ac:dyDescent="0.25">
      <c r="A440" s="82"/>
      <c r="B440" s="35"/>
      <c r="C440" s="37"/>
      <c r="D440" s="35"/>
      <c r="E440" s="35"/>
      <c r="F440" s="36"/>
      <c r="G440" s="35"/>
      <c r="H440" s="35"/>
      <c r="I440" s="200"/>
      <c r="J440" s="199"/>
      <c r="K440" s="204"/>
      <c r="L440" s="85"/>
      <c r="M440" s="85"/>
      <c r="N440" s="85"/>
      <c r="O440" s="158"/>
    </row>
    <row r="441" spans="1:15" ht="15" customHeight="1" x14ac:dyDescent="0.25">
      <c r="A441" s="82"/>
      <c r="B441" s="35"/>
      <c r="C441" s="37"/>
      <c r="D441" s="35"/>
      <c r="E441" s="35"/>
      <c r="F441" s="36"/>
      <c r="G441" s="35"/>
      <c r="H441" s="35"/>
      <c r="I441" s="200"/>
      <c r="J441" s="199"/>
      <c r="K441" s="204"/>
      <c r="L441" s="85"/>
      <c r="M441" s="85"/>
      <c r="N441" s="85"/>
      <c r="O441" s="158"/>
    </row>
    <row r="442" spans="1:15" ht="15" customHeight="1" x14ac:dyDescent="0.25">
      <c r="A442" s="82"/>
      <c r="B442" s="35"/>
      <c r="C442" s="37"/>
      <c r="D442" s="35"/>
      <c r="E442" s="35"/>
      <c r="F442" s="36"/>
      <c r="G442" s="35"/>
      <c r="H442" s="35"/>
      <c r="I442" s="200"/>
      <c r="J442" s="199"/>
      <c r="K442" s="204"/>
      <c r="L442" s="85"/>
      <c r="M442" s="85"/>
      <c r="N442" s="85"/>
      <c r="O442" s="158"/>
    </row>
    <row r="443" spans="1:15" ht="15" customHeight="1" x14ac:dyDescent="0.25">
      <c r="A443" s="82"/>
      <c r="B443" s="35"/>
      <c r="C443" s="37"/>
      <c r="D443" s="35"/>
      <c r="E443" s="35"/>
      <c r="F443" s="36"/>
      <c r="G443" s="35"/>
      <c r="H443" s="35"/>
      <c r="I443" s="200"/>
      <c r="J443" s="199"/>
      <c r="K443" s="204"/>
      <c r="L443" s="85"/>
      <c r="M443" s="85"/>
      <c r="N443" s="85"/>
      <c r="O443" s="158"/>
    </row>
    <row r="444" spans="1:15" ht="15" customHeight="1" x14ac:dyDescent="0.25">
      <c r="A444" s="82"/>
      <c r="B444" s="35"/>
      <c r="C444" s="37"/>
      <c r="D444" s="35"/>
      <c r="E444" s="35"/>
      <c r="F444" s="36"/>
      <c r="G444" s="35"/>
      <c r="H444" s="35"/>
      <c r="I444" s="200"/>
      <c r="J444" s="199"/>
      <c r="K444" s="204"/>
      <c r="L444" s="85"/>
      <c r="M444" s="85"/>
      <c r="N444" s="85"/>
      <c r="O444" s="158"/>
    </row>
    <row r="445" spans="1:15" ht="15" customHeight="1" x14ac:dyDescent="0.25">
      <c r="A445" s="82"/>
      <c r="B445" s="35"/>
      <c r="C445" s="37"/>
      <c r="D445" s="35"/>
      <c r="E445" s="35"/>
      <c r="F445" s="36"/>
      <c r="G445" s="35"/>
      <c r="H445" s="35"/>
      <c r="I445" s="200"/>
      <c r="J445" s="199"/>
      <c r="K445" s="204"/>
      <c r="L445" s="85"/>
      <c r="M445" s="85"/>
      <c r="N445" s="85"/>
      <c r="O445" s="158"/>
    </row>
    <row r="446" spans="1:15" ht="15" customHeight="1" x14ac:dyDescent="0.25">
      <c r="A446" s="82"/>
      <c r="B446" s="35"/>
      <c r="C446" s="37"/>
      <c r="D446" s="35"/>
      <c r="E446" s="35"/>
      <c r="F446" s="36"/>
      <c r="G446" s="35"/>
      <c r="H446" s="35"/>
      <c r="I446" s="200"/>
      <c r="J446" s="199"/>
      <c r="K446" s="204"/>
      <c r="L446" s="85"/>
      <c r="M446" s="85"/>
      <c r="N446" s="85"/>
      <c r="O446" s="158"/>
    </row>
    <row r="447" spans="1:15" ht="15" customHeight="1" x14ac:dyDescent="0.25">
      <c r="A447" s="82"/>
      <c r="B447" s="35"/>
      <c r="C447" s="37"/>
      <c r="D447" s="35"/>
      <c r="E447" s="35"/>
      <c r="F447" s="36"/>
      <c r="G447" s="35"/>
      <c r="H447" s="35"/>
      <c r="I447" s="200"/>
      <c r="J447" s="199"/>
      <c r="K447" s="204"/>
      <c r="L447" s="85"/>
      <c r="M447" s="85"/>
      <c r="N447" s="85"/>
      <c r="O447" s="158"/>
    </row>
    <row r="448" spans="1:15" ht="15" customHeight="1" x14ac:dyDescent="0.25">
      <c r="A448" s="82"/>
      <c r="B448" s="35"/>
      <c r="C448" s="37"/>
      <c r="D448" s="35"/>
      <c r="E448" s="35"/>
      <c r="F448" s="36"/>
      <c r="G448" s="35"/>
      <c r="H448" s="35"/>
      <c r="I448" s="200"/>
      <c r="J448" s="199"/>
      <c r="K448" s="204"/>
      <c r="L448" s="85"/>
      <c r="M448" s="85"/>
      <c r="N448" s="85"/>
      <c r="O448" s="158"/>
    </row>
    <row r="449" spans="1:15" ht="15" customHeight="1" x14ac:dyDescent="0.25">
      <c r="A449" s="82"/>
      <c r="B449" s="35"/>
      <c r="C449" s="37"/>
      <c r="D449" s="35"/>
      <c r="E449" s="35"/>
      <c r="F449" s="36"/>
      <c r="G449" s="35"/>
      <c r="H449" s="35"/>
      <c r="I449" s="200"/>
      <c r="J449" s="199"/>
      <c r="K449" s="204"/>
      <c r="L449" s="85"/>
      <c r="M449" s="85"/>
      <c r="N449" s="85"/>
      <c r="O449" s="158"/>
    </row>
    <row r="450" spans="1:15" ht="15" customHeight="1" x14ac:dyDescent="0.25">
      <c r="A450" s="82"/>
      <c r="B450" s="35"/>
      <c r="C450" s="37"/>
      <c r="D450" s="35"/>
      <c r="E450" s="35"/>
      <c r="F450" s="36"/>
      <c r="G450" s="35"/>
      <c r="H450" s="35"/>
      <c r="I450" s="200"/>
      <c r="J450" s="199"/>
      <c r="K450" s="204"/>
      <c r="L450" s="85"/>
      <c r="M450" s="85"/>
      <c r="N450" s="85"/>
      <c r="O450" s="158"/>
    </row>
    <row r="451" spans="1:15" ht="15" customHeight="1" x14ac:dyDescent="0.25">
      <c r="A451" s="82"/>
      <c r="B451" s="35"/>
      <c r="C451" s="37"/>
      <c r="D451" s="35"/>
      <c r="E451" s="35"/>
      <c r="F451" s="36"/>
      <c r="G451" s="35"/>
      <c r="H451" s="35"/>
      <c r="I451" s="200"/>
      <c r="J451" s="199"/>
      <c r="K451" s="204"/>
      <c r="L451" s="85"/>
      <c r="M451" s="85"/>
      <c r="N451" s="85"/>
      <c r="O451" s="158"/>
    </row>
    <row r="452" spans="1:15" ht="15" customHeight="1" x14ac:dyDescent="0.25">
      <c r="A452" s="82"/>
      <c r="B452" s="35"/>
      <c r="C452" s="37"/>
      <c r="D452" s="35"/>
      <c r="E452" s="35"/>
      <c r="F452" s="36"/>
      <c r="G452" s="35"/>
      <c r="H452" s="35"/>
      <c r="I452" s="200"/>
      <c r="J452" s="199"/>
      <c r="K452" s="204"/>
      <c r="L452" s="85"/>
      <c r="M452" s="85"/>
      <c r="N452" s="85"/>
      <c r="O452" s="158"/>
    </row>
    <row r="453" spans="1:15" ht="15" customHeight="1" x14ac:dyDescent="0.25">
      <c r="A453" s="82"/>
      <c r="B453" s="35"/>
      <c r="C453" s="37"/>
      <c r="D453" s="35"/>
      <c r="E453" s="35"/>
      <c r="F453" s="36"/>
      <c r="G453" s="35"/>
      <c r="H453" s="35"/>
      <c r="I453" s="200"/>
      <c r="J453" s="199"/>
      <c r="K453" s="204"/>
      <c r="L453" s="85"/>
      <c r="M453" s="85"/>
      <c r="N453" s="85"/>
      <c r="O453" s="158"/>
    </row>
    <row r="454" spans="1:15" ht="15" customHeight="1" x14ac:dyDescent="0.25">
      <c r="A454" s="82"/>
      <c r="B454" s="35"/>
      <c r="C454" s="37"/>
      <c r="D454" s="35"/>
      <c r="E454" s="35"/>
      <c r="F454" s="36"/>
      <c r="G454" s="35"/>
      <c r="H454" s="35"/>
      <c r="I454" s="200"/>
      <c r="J454" s="199"/>
      <c r="K454" s="204"/>
      <c r="L454" s="85"/>
      <c r="M454" s="85"/>
      <c r="N454" s="85"/>
      <c r="O454" s="158"/>
    </row>
    <row r="455" spans="1:15" ht="15" customHeight="1" x14ac:dyDescent="0.25">
      <c r="A455" s="82"/>
      <c r="B455" s="35"/>
      <c r="C455" s="37"/>
      <c r="D455" s="35"/>
      <c r="E455" s="35"/>
      <c r="F455" s="36"/>
      <c r="G455" s="35"/>
      <c r="H455" s="35"/>
      <c r="I455" s="200"/>
      <c r="J455" s="199"/>
      <c r="K455" s="204"/>
      <c r="L455" s="85"/>
      <c r="M455" s="85"/>
      <c r="N455" s="85"/>
      <c r="O455" s="158"/>
    </row>
    <row r="456" spans="1:15" ht="15" customHeight="1" x14ac:dyDescent="0.25">
      <c r="A456" s="82"/>
      <c r="B456" s="35"/>
      <c r="C456" s="37"/>
      <c r="D456" s="35"/>
      <c r="E456" s="35"/>
      <c r="F456" s="36"/>
      <c r="G456" s="35"/>
      <c r="H456" s="35"/>
      <c r="I456" s="200"/>
      <c r="J456" s="199"/>
      <c r="K456" s="204"/>
      <c r="L456" s="85"/>
      <c r="M456" s="85"/>
      <c r="N456" s="85"/>
      <c r="O456" s="158"/>
    </row>
    <row r="457" spans="1:15" ht="15" customHeight="1" x14ac:dyDescent="0.25">
      <c r="A457" s="82"/>
      <c r="B457" s="35"/>
      <c r="C457" s="37"/>
      <c r="D457" s="35"/>
      <c r="E457" s="35"/>
      <c r="F457" s="36"/>
      <c r="G457" s="35"/>
      <c r="H457" s="35"/>
      <c r="I457" s="200"/>
      <c r="J457" s="199"/>
      <c r="K457" s="204"/>
      <c r="L457" s="85"/>
      <c r="M457" s="85"/>
      <c r="N457" s="85"/>
      <c r="O457" s="158"/>
    </row>
    <row r="458" spans="1:15" ht="15" customHeight="1" x14ac:dyDescent="0.25">
      <c r="A458" s="82"/>
      <c r="B458" s="35"/>
      <c r="C458" s="37"/>
      <c r="D458" s="35"/>
      <c r="E458" s="35"/>
      <c r="F458" s="36"/>
      <c r="G458" s="35"/>
      <c r="H458" s="35"/>
      <c r="I458" s="200"/>
      <c r="J458" s="199"/>
      <c r="K458" s="204"/>
      <c r="L458" s="85"/>
      <c r="M458" s="85"/>
      <c r="N458" s="85"/>
      <c r="O458" s="158"/>
    </row>
    <row r="459" spans="1:15" ht="15" customHeight="1" x14ac:dyDescent="0.25">
      <c r="A459" s="82"/>
      <c r="B459" s="35"/>
      <c r="C459" s="37"/>
      <c r="D459" s="35"/>
      <c r="E459" s="35"/>
      <c r="F459" s="36"/>
      <c r="G459" s="35"/>
      <c r="H459" s="35"/>
      <c r="I459" s="200"/>
      <c r="J459" s="199"/>
      <c r="K459" s="204"/>
      <c r="L459" s="85"/>
      <c r="M459" s="85"/>
      <c r="N459" s="85"/>
      <c r="O459" s="158"/>
    </row>
    <row r="460" spans="1:15" ht="15" customHeight="1" x14ac:dyDescent="0.25">
      <c r="A460" s="82"/>
      <c r="B460" s="35"/>
      <c r="C460" s="37"/>
      <c r="D460" s="35"/>
      <c r="E460" s="35"/>
      <c r="F460" s="36"/>
      <c r="G460" s="35"/>
      <c r="H460" s="35"/>
      <c r="I460" s="200"/>
      <c r="J460" s="199"/>
      <c r="K460" s="204"/>
      <c r="L460" s="85"/>
      <c r="M460" s="85"/>
      <c r="N460" s="85"/>
      <c r="O460" s="158"/>
    </row>
    <row r="461" spans="1:15" ht="15" customHeight="1" x14ac:dyDescent="0.25">
      <c r="A461" s="82"/>
      <c r="B461" s="35"/>
      <c r="C461" s="37"/>
      <c r="D461" s="35"/>
      <c r="E461" s="35"/>
      <c r="F461" s="36"/>
      <c r="G461" s="35"/>
      <c r="H461" s="35"/>
      <c r="I461" s="200"/>
      <c r="J461" s="199"/>
      <c r="K461" s="204"/>
      <c r="L461" s="85"/>
      <c r="M461" s="85"/>
      <c r="N461" s="85"/>
      <c r="O461" s="158"/>
    </row>
    <row r="462" spans="1:15" ht="15" customHeight="1" x14ac:dyDescent="0.25">
      <c r="A462" s="82"/>
      <c r="B462" s="35"/>
      <c r="C462" s="37"/>
      <c r="D462" s="35"/>
      <c r="E462" s="35"/>
      <c r="F462" s="36"/>
      <c r="G462" s="35"/>
      <c r="H462" s="35"/>
      <c r="I462" s="200"/>
      <c r="J462" s="199"/>
      <c r="K462" s="204"/>
      <c r="L462" s="85"/>
      <c r="M462" s="85"/>
      <c r="N462" s="85"/>
      <c r="O462" s="158"/>
    </row>
    <row r="463" spans="1:15" ht="15" customHeight="1" x14ac:dyDescent="0.25">
      <c r="A463" s="82"/>
      <c r="B463" s="35"/>
      <c r="C463" s="37"/>
      <c r="D463" s="35"/>
      <c r="E463" s="35"/>
      <c r="F463" s="36"/>
      <c r="G463" s="35"/>
      <c r="H463" s="35"/>
      <c r="I463" s="200"/>
      <c r="J463" s="199"/>
      <c r="K463" s="204"/>
      <c r="L463" s="85"/>
      <c r="M463" s="85"/>
      <c r="N463" s="85"/>
      <c r="O463" s="158"/>
    </row>
    <row r="464" spans="1:15" ht="15" customHeight="1" x14ac:dyDescent="0.25">
      <c r="A464" s="82"/>
      <c r="B464" s="35"/>
      <c r="C464" s="37"/>
      <c r="D464" s="35"/>
      <c r="E464" s="35"/>
      <c r="F464" s="36"/>
      <c r="G464" s="35"/>
      <c r="H464" s="35"/>
      <c r="I464" s="200"/>
      <c r="J464" s="199"/>
      <c r="K464" s="204"/>
      <c r="L464" s="85"/>
      <c r="M464" s="85"/>
      <c r="N464" s="85"/>
      <c r="O464" s="158"/>
    </row>
    <row r="465" spans="1:15" ht="15" customHeight="1" x14ac:dyDescent="0.25">
      <c r="A465" s="82"/>
      <c r="B465" s="35"/>
      <c r="C465" s="37"/>
      <c r="D465" s="35"/>
      <c r="E465" s="35"/>
      <c r="F465" s="36"/>
      <c r="G465" s="35"/>
      <c r="H465" s="35"/>
      <c r="I465" s="200"/>
      <c r="J465" s="199"/>
      <c r="K465" s="204"/>
      <c r="L465" s="85"/>
      <c r="M465" s="85"/>
      <c r="N465" s="85"/>
      <c r="O465" s="158"/>
    </row>
    <row r="466" spans="1:15" ht="15" customHeight="1" x14ac:dyDescent="0.25">
      <c r="A466" s="82"/>
      <c r="B466" s="35"/>
      <c r="C466" s="37"/>
      <c r="D466" s="35"/>
      <c r="E466" s="35"/>
      <c r="F466" s="36"/>
      <c r="G466" s="35"/>
      <c r="H466" s="35"/>
      <c r="I466" s="200"/>
      <c r="J466" s="199"/>
      <c r="K466" s="204"/>
      <c r="L466" s="85"/>
      <c r="M466" s="85"/>
      <c r="N466" s="85"/>
      <c r="O466" s="158"/>
    </row>
    <row r="467" spans="1:15" ht="15" customHeight="1" x14ac:dyDescent="0.25">
      <c r="A467" s="82"/>
      <c r="B467" s="35"/>
      <c r="C467" s="37"/>
      <c r="D467" s="35"/>
      <c r="E467" s="35"/>
      <c r="F467" s="36"/>
      <c r="G467" s="35"/>
      <c r="H467" s="35"/>
      <c r="I467" s="200"/>
      <c r="J467" s="199"/>
      <c r="K467" s="204"/>
      <c r="L467" s="85"/>
      <c r="M467" s="85"/>
      <c r="N467" s="85"/>
      <c r="O467" s="158"/>
    </row>
    <row r="468" spans="1:15" ht="15" customHeight="1" x14ac:dyDescent="0.25">
      <c r="A468" s="82"/>
      <c r="B468" s="35"/>
      <c r="C468" s="37"/>
      <c r="D468" s="35"/>
      <c r="E468" s="35"/>
      <c r="F468" s="36"/>
      <c r="G468" s="35"/>
      <c r="H468" s="35"/>
      <c r="I468" s="200"/>
      <c r="J468" s="199"/>
      <c r="K468" s="204"/>
      <c r="L468" s="85"/>
      <c r="M468" s="85"/>
      <c r="N468" s="85"/>
      <c r="O468" s="158"/>
    </row>
    <row r="469" spans="1:15" ht="15" customHeight="1" x14ac:dyDescent="0.25">
      <c r="A469" s="82"/>
      <c r="B469" s="35"/>
      <c r="C469" s="37"/>
      <c r="D469" s="35"/>
      <c r="E469" s="35"/>
      <c r="F469" s="36"/>
      <c r="G469" s="35"/>
      <c r="H469" s="35"/>
      <c r="I469" s="200"/>
      <c r="J469" s="199"/>
      <c r="K469" s="204"/>
      <c r="L469" s="85"/>
      <c r="M469" s="85"/>
      <c r="N469" s="85"/>
      <c r="O469" s="158"/>
    </row>
    <row r="470" spans="1:15" ht="15" customHeight="1" x14ac:dyDescent="0.25">
      <c r="A470" s="82"/>
      <c r="B470" s="35"/>
      <c r="C470" s="37"/>
      <c r="D470" s="35"/>
      <c r="E470" s="35"/>
      <c r="F470" s="36"/>
      <c r="G470" s="35"/>
      <c r="H470" s="35"/>
      <c r="I470" s="200"/>
      <c r="J470" s="199"/>
      <c r="K470" s="204"/>
      <c r="L470" s="85"/>
      <c r="M470" s="85"/>
      <c r="N470" s="85"/>
      <c r="O470" s="158"/>
    </row>
    <row r="471" spans="1:15" ht="15" customHeight="1" x14ac:dyDescent="0.25">
      <c r="A471" s="82"/>
      <c r="B471" s="35"/>
      <c r="C471" s="37"/>
      <c r="D471" s="35"/>
      <c r="E471" s="35"/>
      <c r="F471" s="36"/>
      <c r="G471" s="35"/>
      <c r="H471" s="35"/>
      <c r="I471" s="200"/>
      <c r="J471" s="199"/>
      <c r="K471" s="204"/>
      <c r="L471" s="85"/>
      <c r="M471" s="85"/>
      <c r="N471" s="85"/>
      <c r="O471" s="158"/>
    </row>
    <row r="472" spans="1:15" ht="15" customHeight="1" x14ac:dyDescent="0.25">
      <c r="A472" s="82"/>
      <c r="B472" s="35"/>
      <c r="C472" s="37"/>
      <c r="D472" s="35"/>
      <c r="E472" s="35"/>
      <c r="F472" s="36"/>
      <c r="G472" s="35"/>
      <c r="H472" s="35"/>
      <c r="I472" s="200"/>
      <c r="J472" s="199"/>
      <c r="K472" s="204"/>
      <c r="L472" s="85"/>
      <c r="M472" s="85"/>
      <c r="N472" s="85"/>
      <c r="O472" s="158"/>
    </row>
    <row r="473" spans="1:15" ht="15" customHeight="1" x14ac:dyDescent="0.25">
      <c r="A473" s="82"/>
      <c r="B473" s="35"/>
      <c r="C473" s="37"/>
      <c r="D473" s="35"/>
      <c r="E473" s="35"/>
      <c r="F473" s="36"/>
      <c r="G473" s="35"/>
      <c r="H473" s="35"/>
      <c r="I473" s="200"/>
      <c r="J473" s="199"/>
      <c r="K473" s="204"/>
      <c r="L473" s="85"/>
      <c r="M473" s="85"/>
      <c r="N473" s="85"/>
      <c r="O473" s="158"/>
    </row>
    <row r="474" spans="1:15" ht="15" customHeight="1" x14ac:dyDescent="0.25">
      <c r="A474" s="82"/>
      <c r="B474" s="35"/>
      <c r="C474" s="37"/>
      <c r="D474" s="35"/>
      <c r="E474" s="35"/>
      <c r="F474" s="36"/>
      <c r="G474" s="35"/>
      <c r="H474" s="35"/>
      <c r="I474" s="200"/>
      <c r="J474" s="199"/>
      <c r="K474" s="204"/>
      <c r="L474" s="85"/>
      <c r="M474" s="85"/>
      <c r="N474" s="85"/>
      <c r="O474" s="158"/>
    </row>
    <row r="475" spans="1:15" ht="15" customHeight="1" x14ac:dyDescent="0.25">
      <c r="A475" s="82"/>
      <c r="B475" s="35"/>
      <c r="C475" s="37"/>
      <c r="D475" s="35"/>
      <c r="E475" s="35"/>
      <c r="F475" s="36"/>
      <c r="G475" s="35"/>
      <c r="H475" s="35"/>
      <c r="I475" s="200"/>
      <c r="J475" s="199"/>
      <c r="K475" s="204"/>
      <c r="L475" s="85"/>
      <c r="M475" s="85"/>
      <c r="N475" s="85"/>
      <c r="O475" s="158"/>
    </row>
    <row r="476" spans="1:15" ht="15" customHeight="1" x14ac:dyDescent="0.25">
      <c r="A476" s="82"/>
      <c r="B476" s="35"/>
      <c r="C476" s="37"/>
      <c r="D476" s="35"/>
      <c r="E476" s="35"/>
      <c r="F476" s="36"/>
      <c r="G476" s="35"/>
      <c r="H476" s="35"/>
      <c r="I476" s="200"/>
      <c r="J476" s="199"/>
      <c r="K476" s="204"/>
      <c r="L476" s="85"/>
      <c r="M476" s="85"/>
      <c r="N476" s="85"/>
      <c r="O476" s="158"/>
    </row>
    <row r="477" spans="1:15" ht="15" customHeight="1" x14ac:dyDescent="0.25">
      <c r="A477" s="82"/>
      <c r="B477" s="35"/>
      <c r="C477" s="37"/>
      <c r="D477" s="35"/>
      <c r="E477" s="35"/>
      <c r="F477" s="36"/>
      <c r="G477" s="35"/>
      <c r="H477" s="35"/>
      <c r="I477" s="200"/>
      <c r="J477" s="199"/>
      <c r="K477" s="204"/>
      <c r="L477" s="85"/>
      <c r="M477" s="85"/>
      <c r="N477" s="85"/>
      <c r="O477" s="158"/>
    </row>
    <row r="478" spans="1:15" ht="15" customHeight="1" x14ac:dyDescent="0.25">
      <c r="A478" s="82"/>
      <c r="B478" s="35"/>
      <c r="C478" s="37"/>
      <c r="D478" s="35"/>
      <c r="E478" s="35"/>
      <c r="F478" s="36"/>
      <c r="G478" s="35"/>
      <c r="H478" s="35"/>
      <c r="I478" s="200"/>
      <c r="J478" s="199"/>
      <c r="K478" s="204"/>
      <c r="L478" s="85"/>
      <c r="M478" s="85"/>
      <c r="N478" s="85"/>
      <c r="O478" s="158"/>
    </row>
    <row r="479" spans="1:15" ht="15" customHeight="1" x14ac:dyDescent="0.25">
      <c r="A479" s="82"/>
      <c r="B479" s="35"/>
      <c r="C479" s="37"/>
      <c r="D479" s="35"/>
      <c r="E479" s="35"/>
      <c r="F479" s="36"/>
      <c r="G479" s="35"/>
      <c r="H479" s="35"/>
      <c r="I479" s="200"/>
      <c r="J479" s="199"/>
      <c r="K479" s="204"/>
      <c r="L479" s="85"/>
      <c r="M479" s="85"/>
      <c r="N479" s="85"/>
      <c r="O479" s="158"/>
    </row>
    <row r="480" spans="1:15" ht="15" customHeight="1" x14ac:dyDescent="0.25">
      <c r="A480" s="82"/>
      <c r="B480" s="35"/>
      <c r="C480" s="37"/>
      <c r="D480" s="35"/>
      <c r="E480" s="35"/>
      <c r="F480" s="36"/>
      <c r="G480" s="35"/>
      <c r="H480" s="35"/>
      <c r="I480" s="200"/>
      <c r="J480" s="199"/>
      <c r="K480" s="204"/>
      <c r="L480" s="85"/>
      <c r="M480" s="85"/>
      <c r="N480" s="85"/>
      <c r="O480" s="158"/>
    </row>
    <row r="481" spans="1:15" ht="15" customHeight="1" x14ac:dyDescent="0.25">
      <c r="A481" s="82"/>
      <c r="B481" s="35"/>
      <c r="C481" s="37"/>
      <c r="D481" s="35"/>
      <c r="E481" s="35"/>
      <c r="F481" s="36"/>
      <c r="G481" s="35"/>
      <c r="H481" s="35"/>
      <c r="I481" s="200"/>
      <c r="J481" s="199"/>
      <c r="K481" s="204"/>
      <c r="L481" s="85"/>
      <c r="M481" s="85"/>
      <c r="N481" s="85"/>
      <c r="O481" s="158"/>
    </row>
    <row r="482" spans="1:15" ht="15" customHeight="1" x14ac:dyDescent="0.25">
      <c r="A482" s="82"/>
      <c r="B482" s="35"/>
      <c r="C482" s="37"/>
      <c r="D482" s="35"/>
      <c r="E482" s="35"/>
      <c r="F482" s="36"/>
      <c r="G482" s="35"/>
      <c r="H482" s="35"/>
      <c r="I482" s="200"/>
      <c r="J482" s="199"/>
      <c r="K482" s="204"/>
      <c r="L482" s="85"/>
      <c r="M482" s="85"/>
      <c r="N482" s="85"/>
      <c r="O482" s="158"/>
    </row>
    <row r="483" spans="1:15" ht="15" customHeight="1" x14ac:dyDescent="0.25">
      <c r="A483" s="82"/>
      <c r="B483" s="35"/>
      <c r="C483" s="37"/>
      <c r="D483" s="35"/>
      <c r="E483" s="35"/>
      <c r="F483" s="36"/>
      <c r="G483" s="35"/>
      <c r="H483" s="35"/>
      <c r="I483" s="200"/>
      <c r="J483" s="199"/>
      <c r="K483" s="204"/>
      <c r="L483" s="85"/>
      <c r="M483" s="85"/>
      <c r="N483" s="85"/>
      <c r="O483" s="158"/>
    </row>
    <row r="484" spans="1:15" ht="15" customHeight="1" x14ac:dyDescent="0.25">
      <c r="A484" s="82"/>
      <c r="B484" s="35"/>
      <c r="C484" s="37"/>
      <c r="D484" s="35"/>
      <c r="E484" s="35"/>
      <c r="F484" s="36"/>
      <c r="G484" s="35"/>
      <c r="H484" s="35"/>
      <c r="I484" s="200"/>
      <c r="J484" s="199"/>
      <c r="K484" s="204"/>
      <c r="L484" s="85"/>
      <c r="M484" s="85"/>
      <c r="N484" s="85"/>
      <c r="O484" s="158"/>
    </row>
    <row r="485" spans="1:15" ht="15" customHeight="1" x14ac:dyDescent="0.25">
      <c r="A485" s="82"/>
      <c r="B485" s="35"/>
      <c r="C485" s="37"/>
      <c r="D485" s="35"/>
      <c r="E485" s="35"/>
      <c r="F485" s="36"/>
      <c r="G485" s="35"/>
      <c r="H485" s="35"/>
      <c r="I485" s="200"/>
      <c r="J485" s="199"/>
      <c r="K485" s="204"/>
      <c r="L485" s="85"/>
      <c r="M485" s="85"/>
      <c r="N485" s="85"/>
      <c r="O485" s="158"/>
    </row>
    <row r="486" spans="1:15" ht="15" customHeight="1" x14ac:dyDescent="0.25">
      <c r="A486" s="82"/>
      <c r="B486" s="35"/>
      <c r="C486" s="37"/>
      <c r="D486" s="35"/>
      <c r="E486" s="35"/>
      <c r="F486" s="36"/>
      <c r="G486" s="35"/>
      <c r="H486" s="35"/>
      <c r="I486" s="200"/>
      <c r="J486" s="199"/>
      <c r="K486" s="204"/>
      <c r="L486" s="85"/>
      <c r="M486" s="85"/>
      <c r="N486" s="85"/>
      <c r="O486" s="158"/>
    </row>
    <row r="487" spans="1:15" ht="15" customHeight="1" x14ac:dyDescent="0.25">
      <c r="A487" s="82"/>
      <c r="B487" s="35"/>
      <c r="C487" s="37"/>
      <c r="D487" s="35"/>
      <c r="E487" s="35"/>
      <c r="F487" s="36"/>
      <c r="G487" s="35"/>
      <c r="H487" s="35"/>
      <c r="I487" s="200"/>
      <c r="J487" s="199"/>
      <c r="K487" s="204"/>
      <c r="L487" s="85"/>
      <c r="M487" s="85"/>
      <c r="N487" s="85"/>
      <c r="O487" s="158"/>
    </row>
    <row r="488" spans="1:15" ht="15" customHeight="1" x14ac:dyDescent="0.25">
      <c r="A488" s="82"/>
      <c r="B488" s="35"/>
      <c r="C488" s="37"/>
      <c r="D488" s="35"/>
      <c r="E488" s="35"/>
      <c r="F488" s="36"/>
      <c r="G488" s="35"/>
      <c r="H488" s="35"/>
      <c r="I488" s="200"/>
      <c r="J488" s="199"/>
      <c r="K488" s="204"/>
      <c r="L488" s="85"/>
      <c r="M488" s="85"/>
      <c r="N488" s="85"/>
      <c r="O488" s="158"/>
    </row>
    <row r="489" spans="1:15" ht="15" customHeight="1" x14ac:dyDescent="0.25">
      <c r="A489" s="82"/>
      <c r="B489" s="35"/>
      <c r="C489" s="37"/>
      <c r="D489" s="35"/>
      <c r="E489" s="35"/>
      <c r="F489" s="36"/>
      <c r="G489" s="35"/>
      <c r="H489" s="35"/>
      <c r="I489" s="200"/>
      <c r="J489" s="199"/>
      <c r="K489" s="204"/>
      <c r="L489" s="85"/>
      <c r="M489" s="85"/>
      <c r="N489" s="85"/>
      <c r="O489" s="158"/>
    </row>
    <row r="490" spans="1:15" ht="15" customHeight="1" x14ac:dyDescent="0.25">
      <c r="A490" s="82"/>
      <c r="B490" s="35"/>
      <c r="C490" s="37"/>
      <c r="D490" s="35"/>
      <c r="E490" s="35"/>
      <c r="F490" s="36"/>
      <c r="G490" s="35"/>
      <c r="H490" s="35"/>
      <c r="I490" s="200"/>
      <c r="J490" s="199"/>
      <c r="K490" s="204"/>
      <c r="L490" s="85"/>
      <c r="M490" s="85"/>
      <c r="N490" s="85"/>
      <c r="O490" s="158"/>
    </row>
    <row r="491" spans="1:15" ht="15" customHeight="1" x14ac:dyDescent="0.25">
      <c r="A491" s="82"/>
      <c r="B491" s="35"/>
      <c r="C491" s="37"/>
      <c r="D491" s="35"/>
      <c r="E491" s="35"/>
      <c r="F491" s="36"/>
      <c r="G491" s="35"/>
      <c r="H491" s="35"/>
      <c r="I491" s="200"/>
      <c r="J491" s="199"/>
      <c r="K491" s="204"/>
      <c r="L491" s="85"/>
      <c r="M491" s="85"/>
      <c r="N491" s="85"/>
      <c r="O491" s="158"/>
    </row>
    <row r="492" spans="1:15" ht="15" customHeight="1" x14ac:dyDescent="0.25">
      <c r="A492" s="82"/>
      <c r="B492" s="35"/>
      <c r="C492" s="37"/>
      <c r="D492" s="35"/>
      <c r="E492" s="35"/>
      <c r="F492" s="36"/>
      <c r="G492" s="35"/>
      <c r="H492" s="35"/>
      <c r="I492" s="200"/>
      <c r="J492" s="199"/>
      <c r="K492" s="204"/>
      <c r="L492" s="85"/>
      <c r="M492" s="85"/>
      <c r="N492" s="85"/>
      <c r="O492" s="158"/>
    </row>
    <row r="493" spans="1:15" ht="15" customHeight="1" x14ac:dyDescent="0.25">
      <c r="A493" s="82"/>
      <c r="B493" s="35"/>
      <c r="C493" s="37"/>
      <c r="D493" s="35"/>
      <c r="E493" s="35"/>
      <c r="F493" s="36"/>
      <c r="G493" s="35"/>
      <c r="H493" s="35"/>
      <c r="I493" s="200"/>
      <c r="J493" s="199"/>
      <c r="K493" s="204"/>
      <c r="L493" s="85"/>
      <c r="M493" s="85"/>
      <c r="N493" s="85"/>
      <c r="O493" s="158"/>
    </row>
    <row r="494" spans="1:15" ht="15" customHeight="1" x14ac:dyDescent="0.25">
      <c r="A494" s="82"/>
      <c r="B494" s="35"/>
      <c r="C494" s="37"/>
      <c r="D494" s="35"/>
      <c r="E494" s="35"/>
      <c r="F494" s="36"/>
      <c r="G494" s="35"/>
      <c r="H494" s="35"/>
      <c r="I494" s="200"/>
      <c r="J494" s="199"/>
      <c r="K494" s="204"/>
      <c r="L494" s="85"/>
      <c r="M494" s="85"/>
      <c r="N494" s="85"/>
      <c r="O494" s="158"/>
    </row>
    <row r="495" spans="1:15" ht="15" customHeight="1" x14ac:dyDescent="0.25">
      <c r="A495" s="82"/>
      <c r="B495" s="35"/>
      <c r="C495" s="37"/>
      <c r="D495" s="35"/>
      <c r="E495" s="35"/>
      <c r="F495" s="36"/>
      <c r="G495" s="35"/>
      <c r="H495" s="35"/>
      <c r="I495" s="200"/>
      <c r="J495" s="199"/>
      <c r="K495" s="204"/>
      <c r="L495" s="85"/>
      <c r="M495" s="85"/>
      <c r="N495" s="85"/>
      <c r="O495" s="158"/>
    </row>
    <row r="496" spans="1:15" ht="15" customHeight="1" x14ac:dyDescent="0.25">
      <c r="A496" s="82"/>
      <c r="B496" s="35"/>
      <c r="C496" s="37"/>
      <c r="D496" s="35"/>
      <c r="E496" s="35"/>
      <c r="F496" s="36"/>
      <c r="G496" s="35"/>
      <c r="H496" s="35"/>
      <c r="I496" s="200"/>
      <c r="J496" s="199"/>
      <c r="K496" s="204"/>
      <c r="L496" s="85"/>
      <c r="M496" s="85"/>
      <c r="N496" s="85"/>
      <c r="O496" s="158"/>
    </row>
    <row r="497" spans="1:15" ht="15" customHeight="1" x14ac:dyDescent="0.25">
      <c r="A497" s="82"/>
      <c r="B497" s="35"/>
      <c r="C497" s="37"/>
      <c r="D497" s="35"/>
      <c r="E497" s="35"/>
      <c r="F497" s="36"/>
      <c r="G497" s="35"/>
      <c r="H497" s="35"/>
      <c r="I497" s="200"/>
      <c r="J497" s="199"/>
      <c r="K497" s="204"/>
      <c r="L497" s="85"/>
      <c r="M497" s="85"/>
      <c r="N497" s="85"/>
      <c r="O497" s="158"/>
    </row>
    <row r="498" spans="1:15" ht="15" customHeight="1" x14ac:dyDescent="0.25">
      <c r="A498" s="82"/>
      <c r="B498" s="35"/>
      <c r="C498" s="37"/>
      <c r="D498" s="35"/>
      <c r="E498" s="35"/>
      <c r="F498" s="36"/>
      <c r="G498" s="35"/>
      <c r="H498" s="35"/>
      <c r="I498" s="200"/>
      <c r="J498" s="199"/>
      <c r="K498" s="204"/>
      <c r="L498" s="85"/>
      <c r="M498" s="85"/>
      <c r="N498" s="85"/>
      <c r="O498" s="158"/>
    </row>
    <row r="499" spans="1:15" ht="15" customHeight="1" x14ac:dyDescent="0.25">
      <c r="A499" s="82"/>
      <c r="B499" s="35"/>
      <c r="C499" s="37"/>
      <c r="D499" s="35"/>
      <c r="E499" s="35"/>
      <c r="F499" s="36"/>
      <c r="G499" s="35"/>
      <c r="H499" s="35"/>
      <c r="I499" s="200"/>
      <c r="J499" s="199"/>
      <c r="K499" s="204"/>
      <c r="L499" s="85"/>
      <c r="M499" s="85"/>
      <c r="N499" s="85"/>
      <c r="O499" s="158"/>
    </row>
    <row r="500" spans="1:15" ht="15" customHeight="1" x14ac:dyDescent="0.25">
      <c r="A500" s="82"/>
      <c r="B500" s="35"/>
      <c r="C500" s="37"/>
      <c r="D500" s="35"/>
      <c r="E500" s="35"/>
      <c r="F500" s="36"/>
      <c r="G500" s="35"/>
      <c r="H500" s="35"/>
      <c r="I500" s="200"/>
      <c r="J500" s="199"/>
      <c r="K500" s="204"/>
      <c r="L500" s="85"/>
      <c r="M500" s="85"/>
      <c r="N500" s="85"/>
      <c r="O500" s="158"/>
    </row>
    <row r="501" spans="1:15" ht="15" customHeight="1" x14ac:dyDescent="0.25">
      <c r="A501" s="82"/>
      <c r="B501" s="35"/>
      <c r="C501" s="37"/>
      <c r="D501" s="35"/>
      <c r="E501" s="35"/>
      <c r="F501" s="36"/>
      <c r="G501" s="35"/>
      <c r="H501" s="35"/>
      <c r="I501" s="200"/>
      <c r="J501" s="199"/>
      <c r="K501" s="204"/>
      <c r="L501" s="85"/>
      <c r="M501" s="85"/>
      <c r="N501" s="85"/>
      <c r="O501" s="158"/>
    </row>
    <row r="502" spans="1:15" ht="15" customHeight="1" x14ac:dyDescent="0.25">
      <c r="A502" s="82"/>
      <c r="B502" s="35"/>
      <c r="C502" s="37"/>
      <c r="D502" s="35"/>
      <c r="E502" s="35"/>
      <c r="F502" s="36"/>
      <c r="G502" s="35"/>
      <c r="H502" s="35"/>
      <c r="I502" s="200"/>
      <c r="J502" s="199"/>
      <c r="K502" s="204"/>
      <c r="L502" s="85"/>
      <c r="M502" s="85"/>
      <c r="N502" s="85"/>
      <c r="O502" s="158"/>
    </row>
    <row r="503" spans="1:15" ht="15" customHeight="1" x14ac:dyDescent="0.25">
      <c r="A503" s="82"/>
      <c r="B503" s="35"/>
      <c r="C503" s="37"/>
      <c r="D503" s="35"/>
      <c r="E503" s="35"/>
      <c r="F503" s="36"/>
      <c r="G503" s="35"/>
      <c r="H503" s="35"/>
      <c r="I503" s="200"/>
      <c r="J503" s="199"/>
      <c r="K503" s="204"/>
      <c r="L503" s="85"/>
      <c r="M503" s="85"/>
      <c r="N503" s="85"/>
      <c r="O503" s="158"/>
    </row>
    <row r="504" spans="1:15" ht="15" customHeight="1" x14ac:dyDescent="0.25">
      <c r="A504" s="82"/>
      <c r="B504" s="35"/>
      <c r="C504" s="37"/>
      <c r="D504" s="35"/>
      <c r="E504" s="35"/>
      <c r="F504" s="36"/>
      <c r="G504" s="35"/>
      <c r="H504" s="35"/>
      <c r="I504" s="200"/>
      <c r="J504" s="199"/>
      <c r="K504" s="204"/>
      <c r="L504" s="85"/>
      <c r="M504" s="85"/>
      <c r="N504" s="85"/>
      <c r="O504" s="158"/>
    </row>
    <row r="505" spans="1:15" ht="15" customHeight="1" x14ac:dyDescent="0.25">
      <c r="A505" s="82"/>
      <c r="B505" s="35"/>
      <c r="C505" s="37"/>
      <c r="D505" s="35"/>
      <c r="E505" s="35"/>
      <c r="F505" s="36"/>
      <c r="G505" s="35"/>
      <c r="H505" s="35"/>
      <c r="I505" s="200"/>
      <c r="J505" s="199"/>
      <c r="K505" s="204"/>
      <c r="L505" s="85"/>
      <c r="M505" s="85"/>
      <c r="N505" s="85"/>
      <c r="O505" s="158"/>
    </row>
    <row r="506" spans="1:15" ht="15" customHeight="1" x14ac:dyDescent="0.25">
      <c r="A506" s="82"/>
      <c r="B506" s="35"/>
      <c r="C506" s="37"/>
      <c r="D506" s="35"/>
      <c r="E506" s="35"/>
      <c r="F506" s="36"/>
      <c r="G506" s="35"/>
      <c r="H506" s="35"/>
      <c r="I506" s="200"/>
      <c r="J506" s="199"/>
      <c r="K506" s="204"/>
      <c r="L506" s="85"/>
      <c r="M506" s="85"/>
      <c r="N506" s="85"/>
      <c r="O506" s="158"/>
    </row>
    <row r="507" spans="1:15" ht="15" customHeight="1" x14ac:dyDescent="0.25">
      <c r="A507" s="82"/>
      <c r="B507" s="35"/>
      <c r="C507" s="37"/>
      <c r="D507" s="35"/>
      <c r="E507" s="35"/>
      <c r="F507" s="36"/>
      <c r="G507" s="35"/>
      <c r="H507" s="35"/>
      <c r="I507" s="200"/>
      <c r="J507" s="199"/>
      <c r="K507" s="204"/>
      <c r="L507" s="85"/>
      <c r="M507" s="85"/>
      <c r="N507" s="85"/>
      <c r="O507" s="158"/>
    </row>
    <row r="508" spans="1:15" ht="15" customHeight="1" x14ac:dyDescent="0.25">
      <c r="A508" s="82"/>
      <c r="B508" s="35"/>
      <c r="C508" s="37"/>
      <c r="D508" s="35"/>
      <c r="E508" s="35"/>
      <c r="F508" s="36"/>
      <c r="G508" s="35"/>
      <c r="H508" s="35"/>
      <c r="I508" s="200"/>
      <c r="J508" s="199"/>
      <c r="K508" s="204"/>
      <c r="L508" s="85"/>
      <c r="M508" s="85"/>
      <c r="N508" s="85"/>
      <c r="O508" s="158"/>
    </row>
    <row r="509" spans="1:15" ht="15" customHeight="1" x14ac:dyDescent="0.25">
      <c r="A509" s="82"/>
      <c r="B509" s="35"/>
      <c r="C509" s="37"/>
      <c r="D509" s="35"/>
      <c r="E509" s="35"/>
      <c r="F509" s="36"/>
      <c r="G509" s="35"/>
      <c r="H509" s="35"/>
      <c r="I509" s="200"/>
      <c r="J509" s="199"/>
      <c r="K509" s="204"/>
      <c r="L509" s="85"/>
      <c r="M509" s="85"/>
      <c r="N509" s="85"/>
      <c r="O509" s="158"/>
    </row>
    <row r="510" spans="1:15" ht="15" customHeight="1" x14ac:dyDescent="0.25">
      <c r="A510" s="82"/>
      <c r="B510" s="35"/>
      <c r="C510" s="37"/>
      <c r="D510" s="35"/>
      <c r="E510" s="35"/>
      <c r="F510" s="36"/>
      <c r="G510" s="35"/>
      <c r="H510" s="35"/>
      <c r="I510" s="200"/>
      <c r="J510" s="199"/>
      <c r="K510" s="204"/>
      <c r="L510" s="85"/>
      <c r="M510" s="85"/>
      <c r="N510" s="85"/>
      <c r="O510" s="158"/>
    </row>
    <row r="511" spans="1:15" ht="15" customHeight="1" x14ac:dyDescent="0.25">
      <c r="A511" s="82"/>
      <c r="B511" s="35"/>
      <c r="C511" s="37"/>
      <c r="D511" s="35"/>
      <c r="E511" s="35"/>
      <c r="F511" s="36"/>
      <c r="G511" s="35"/>
      <c r="H511" s="35"/>
      <c r="I511" s="200"/>
      <c r="J511" s="199"/>
      <c r="K511" s="204"/>
      <c r="L511" s="85"/>
      <c r="M511" s="85"/>
      <c r="N511" s="85"/>
      <c r="O511" s="158"/>
    </row>
    <row r="512" spans="1:15" ht="15" customHeight="1" x14ac:dyDescent="0.25">
      <c r="A512" s="82"/>
      <c r="B512" s="35"/>
      <c r="C512" s="37"/>
      <c r="D512" s="35"/>
      <c r="E512" s="35"/>
      <c r="F512" s="36"/>
      <c r="G512" s="35"/>
      <c r="H512" s="35"/>
      <c r="I512" s="200"/>
      <c r="J512" s="199"/>
      <c r="K512" s="204"/>
      <c r="L512" s="85"/>
      <c r="M512" s="85"/>
      <c r="N512" s="85"/>
      <c r="O512" s="158"/>
    </row>
    <row r="513" spans="1:15" ht="15" customHeight="1" x14ac:dyDescent="0.25">
      <c r="A513" s="82"/>
      <c r="B513" s="35"/>
      <c r="C513" s="37"/>
      <c r="D513" s="35"/>
      <c r="E513" s="35"/>
      <c r="F513" s="36"/>
      <c r="G513" s="35"/>
      <c r="H513" s="35"/>
      <c r="I513" s="200"/>
      <c r="J513" s="199"/>
      <c r="K513" s="204"/>
      <c r="L513" s="85"/>
      <c r="M513" s="85"/>
      <c r="N513" s="85"/>
      <c r="O513" s="158"/>
    </row>
    <row r="514" spans="1:15" ht="15" customHeight="1" x14ac:dyDescent="0.25">
      <c r="A514" s="82"/>
      <c r="B514" s="35"/>
      <c r="C514" s="37"/>
      <c r="D514" s="35"/>
      <c r="E514" s="35"/>
      <c r="F514" s="36"/>
      <c r="G514" s="35"/>
      <c r="H514" s="35"/>
      <c r="I514" s="200"/>
      <c r="J514" s="199"/>
      <c r="K514" s="204"/>
      <c r="L514" s="85"/>
      <c r="M514" s="85"/>
      <c r="N514" s="85"/>
      <c r="O514" s="158"/>
    </row>
    <row r="515" spans="1:15" ht="15" customHeight="1" x14ac:dyDescent="0.25">
      <c r="A515" s="82"/>
      <c r="B515" s="35"/>
      <c r="C515" s="37"/>
      <c r="D515" s="35"/>
      <c r="E515" s="35"/>
      <c r="F515" s="36"/>
      <c r="G515" s="35"/>
      <c r="H515" s="35"/>
      <c r="I515" s="200"/>
      <c r="J515" s="199"/>
      <c r="K515" s="204"/>
      <c r="L515" s="85"/>
      <c r="M515" s="85"/>
      <c r="N515" s="85"/>
      <c r="O515" s="158"/>
    </row>
    <row r="516" spans="1:15" ht="15" customHeight="1" x14ac:dyDescent="0.25">
      <c r="A516" s="82"/>
      <c r="B516" s="35"/>
      <c r="C516" s="37"/>
      <c r="D516" s="35"/>
      <c r="E516" s="35"/>
      <c r="F516" s="36"/>
      <c r="G516" s="35"/>
      <c r="H516" s="35"/>
      <c r="I516" s="200"/>
      <c r="J516" s="199"/>
      <c r="K516" s="204"/>
      <c r="L516" s="85"/>
      <c r="M516" s="85"/>
      <c r="N516" s="85"/>
      <c r="O516" s="158"/>
    </row>
    <row r="517" spans="1:15" ht="15" customHeight="1" x14ac:dyDescent="0.25">
      <c r="A517" s="82"/>
      <c r="B517" s="35"/>
      <c r="C517" s="37"/>
      <c r="D517" s="35"/>
      <c r="E517" s="35"/>
      <c r="F517" s="36"/>
      <c r="G517" s="35"/>
      <c r="H517" s="35"/>
      <c r="I517" s="200"/>
      <c r="J517" s="199"/>
      <c r="K517" s="204"/>
      <c r="L517" s="85"/>
      <c r="M517" s="85"/>
      <c r="N517" s="85"/>
      <c r="O517" s="158"/>
    </row>
    <row r="518" spans="1:15" ht="15" customHeight="1" x14ac:dyDescent="0.25">
      <c r="A518" s="82"/>
      <c r="B518" s="35"/>
      <c r="C518" s="37"/>
      <c r="D518" s="35"/>
      <c r="E518" s="35"/>
      <c r="F518" s="36"/>
      <c r="G518" s="35"/>
      <c r="H518" s="35"/>
      <c r="I518" s="200"/>
      <c r="J518" s="199"/>
      <c r="K518" s="204"/>
      <c r="L518" s="85"/>
      <c r="M518" s="85"/>
      <c r="N518" s="85"/>
      <c r="O518" s="158"/>
    </row>
    <row r="519" spans="1:15" ht="15" customHeight="1" x14ac:dyDescent="0.25">
      <c r="A519" s="82"/>
      <c r="B519" s="35"/>
      <c r="C519" s="37"/>
      <c r="D519" s="35"/>
      <c r="E519" s="35"/>
      <c r="F519" s="36"/>
      <c r="G519" s="35"/>
      <c r="H519" s="35"/>
      <c r="I519" s="200"/>
      <c r="J519" s="199"/>
      <c r="K519" s="204"/>
      <c r="L519" s="85"/>
      <c r="M519" s="85"/>
      <c r="N519" s="85"/>
      <c r="O519" s="158"/>
    </row>
    <row r="520" spans="1:15" ht="15" customHeight="1" x14ac:dyDescent="0.25">
      <c r="A520" s="82"/>
      <c r="B520" s="35"/>
      <c r="C520" s="37"/>
      <c r="D520" s="35"/>
      <c r="E520" s="35"/>
      <c r="F520" s="36"/>
      <c r="G520" s="35"/>
      <c r="H520" s="35"/>
      <c r="I520" s="200"/>
      <c r="J520" s="199"/>
      <c r="K520" s="204"/>
      <c r="L520" s="85"/>
      <c r="M520" s="85"/>
      <c r="N520" s="85"/>
      <c r="O520" s="158"/>
    </row>
    <row r="521" spans="1:15" ht="15" customHeight="1" x14ac:dyDescent="0.25">
      <c r="A521" s="82"/>
      <c r="B521" s="35"/>
      <c r="C521" s="37"/>
      <c r="D521" s="35"/>
      <c r="E521" s="35"/>
      <c r="F521" s="36"/>
      <c r="G521" s="35"/>
      <c r="H521" s="35"/>
      <c r="I521" s="200"/>
      <c r="J521" s="199"/>
      <c r="K521" s="204"/>
      <c r="L521" s="85"/>
      <c r="M521" s="85"/>
      <c r="N521" s="85"/>
      <c r="O521" s="158"/>
    </row>
    <row r="522" spans="1:15" ht="15" customHeight="1" x14ac:dyDescent="0.25">
      <c r="A522" s="82"/>
      <c r="B522" s="35"/>
      <c r="C522" s="37"/>
      <c r="D522" s="35"/>
      <c r="E522" s="35"/>
      <c r="F522" s="36"/>
      <c r="G522" s="35"/>
      <c r="H522" s="35"/>
      <c r="I522" s="200"/>
      <c r="J522" s="199"/>
      <c r="K522" s="204"/>
      <c r="L522" s="85"/>
      <c r="M522" s="85"/>
      <c r="N522" s="85"/>
      <c r="O522" s="158"/>
    </row>
    <row r="523" spans="1:15" ht="15" customHeight="1" x14ac:dyDescent="0.25">
      <c r="A523" s="82"/>
      <c r="B523" s="35"/>
      <c r="C523" s="37"/>
      <c r="D523" s="35"/>
      <c r="E523" s="35"/>
      <c r="F523" s="36"/>
      <c r="G523" s="35"/>
      <c r="H523" s="35"/>
      <c r="I523" s="200"/>
      <c r="J523" s="199"/>
      <c r="K523" s="204"/>
      <c r="L523" s="85"/>
      <c r="M523" s="85"/>
      <c r="N523" s="85"/>
      <c r="O523" s="158"/>
    </row>
    <row r="524" spans="1:15" ht="15" customHeight="1" x14ac:dyDescent="0.25">
      <c r="A524" s="82"/>
      <c r="B524" s="35"/>
      <c r="C524" s="37"/>
      <c r="D524" s="35"/>
      <c r="E524" s="35"/>
      <c r="F524" s="36"/>
      <c r="G524" s="35"/>
      <c r="H524" s="35"/>
      <c r="I524" s="200"/>
      <c r="J524" s="199"/>
      <c r="K524" s="204"/>
      <c r="L524" s="85"/>
      <c r="M524" s="85"/>
      <c r="N524" s="85"/>
      <c r="O524" s="158"/>
    </row>
    <row r="525" spans="1:15" ht="15" customHeight="1" x14ac:dyDescent="0.25">
      <c r="A525" s="82"/>
      <c r="B525" s="35"/>
      <c r="C525" s="37"/>
      <c r="D525" s="35"/>
      <c r="E525" s="35"/>
      <c r="F525" s="36"/>
      <c r="G525" s="35"/>
      <c r="H525" s="35"/>
      <c r="I525" s="200"/>
      <c r="J525" s="199"/>
      <c r="K525" s="204"/>
      <c r="L525" s="85"/>
      <c r="M525" s="85"/>
      <c r="N525" s="85"/>
      <c r="O525" s="158"/>
    </row>
    <row r="526" spans="1:15" ht="15" customHeight="1" x14ac:dyDescent="0.25">
      <c r="A526" s="82"/>
      <c r="B526" s="35"/>
      <c r="C526" s="37"/>
      <c r="D526" s="35"/>
      <c r="E526" s="35"/>
      <c r="F526" s="36"/>
      <c r="G526" s="35"/>
      <c r="H526" s="35"/>
      <c r="I526" s="200"/>
      <c r="J526" s="199"/>
      <c r="K526" s="204"/>
      <c r="L526" s="85"/>
      <c r="M526" s="85"/>
      <c r="N526" s="85"/>
      <c r="O526" s="158"/>
    </row>
    <row r="527" spans="1:15" ht="15" customHeight="1" x14ac:dyDescent="0.25">
      <c r="A527" s="82"/>
      <c r="B527" s="35"/>
      <c r="C527" s="37"/>
      <c r="D527" s="35"/>
      <c r="E527" s="35"/>
      <c r="F527" s="36"/>
      <c r="G527" s="35"/>
      <c r="H527" s="35"/>
      <c r="I527" s="200"/>
      <c r="J527" s="199"/>
      <c r="K527" s="204"/>
      <c r="L527" s="85"/>
      <c r="M527" s="85"/>
      <c r="N527" s="85"/>
      <c r="O527" s="158"/>
    </row>
    <row r="528" spans="1:15" ht="15" customHeight="1" x14ac:dyDescent="0.25">
      <c r="A528" s="82"/>
      <c r="B528" s="35"/>
      <c r="C528" s="37"/>
      <c r="D528" s="35"/>
      <c r="E528" s="35"/>
      <c r="F528" s="36"/>
      <c r="G528" s="35"/>
      <c r="H528" s="35"/>
      <c r="I528" s="200"/>
      <c r="J528" s="199"/>
      <c r="K528" s="204"/>
      <c r="L528" s="85"/>
      <c r="M528" s="85"/>
      <c r="N528" s="85"/>
      <c r="O528" s="158"/>
    </row>
    <row r="529" spans="1:15" ht="15" customHeight="1" x14ac:dyDescent="0.25">
      <c r="A529" s="82"/>
      <c r="B529" s="35"/>
      <c r="C529" s="37"/>
      <c r="D529" s="35"/>
      <c r="E529" s="35"/>
      <c r="F529" s="36"/>
      <c r="G529" s="35"/>
      <c r="H529" s="35"/>
      <c r="I529" s="200"/>
      <c r="J529" s="199"/>
      <c r="K529" s="204"/>
      <c r="L529" s="85"/>
      <c r="M529" s="85"/>
      <c r="N529" s="85"/>
      <c r="O529" s="158"/>
    </row>
    <row r="530" spans="1:15" ht="15" customHeight="1" x14ac:dyDescent="0.25">
      <c r="A530" s="82"/>
      <c r="B530" s="35"/>
      <c r="C530" s="37"/>
      <c r="D530" s="35"/>
      <c r="E530" s="35"/>
      <c r="F530" s="36"/>
      <c r="G530" s="35"/>
      <c r="H530" s="35"/>
      <c r="I530" s="200"/>
      <c r="J530" s="199"/>
      <c r="K530" s="204"/>
      <c r="L530" s="85"/>
      <c r="M530" s="85"/>
      <c r="N530" s="85"/>
      <c r="O530" s="158"/>
    </row>
    <row r="531" spans="1:15" ht="15" customHeight="1" x14ac:dyDescent="0.25">
      <c r="A531" s="82"/>
      <c r="B531" s="35"/>
      <c r="C531" s="37"/>
      <c r="D531" s="35"/>
      <c r="E531" s="35"/>
      <c r="F531" s="36"/>
      <c r="G531" s="35"/>
      <c r="H531" s="35"/>
      <c r="I531" s="200"/>
      <c r="J531" s="199"/>
      <c r="K531" s="204"/>
      <c r="L531" s="85"/>
      <c r="M531" s="85"/>
      <c r="N531" s="85"/>
      <c r="O531" s="158"/>
    </row>
    <row r="532" spans="1:15" ht="15" customHeight="1" x14ac:dyDescent="0.25">
      <c r="A532" s="82"/>
      <c r="B532" s="35"/>
      <c r="C532" s="37"/>
      <c r="D532" s="35"/>
      <c r="E532" s="35"/>
      <c r="F532" s="36"/>
      <c r="G532" s="35"/>
      <c r="H532" s="35"/>
      <c r="I532" s="200"/>
      <c r="J532" s="199"/>
      <c r="K532" s="204"/>
      <c r="L532" s="85"/>
      <c r="M532" s="85"/>
      <c r="N532" s="85"/>
      <c r="O532" s="158"/>
    </row>
    <row r="533" spans="1:15" ht="15" customHeight="1" x14ac:dyDescent="0.25">
      <c r="A533" s="82"/>
      <c r="B533" s="35"/>
      <c r="C533" s="37"/>
      <c r="D533" s="35"/>
      <c r="E533" s="35"/>
      <c r="F533" s="36"/>
      <c r="G533" s="35"/>
      <c r="H533" s="35"/>
      <c r="I533" s="200"/>
      <c r="J533" s="199"/>
      <c r="K533" s="204"/>
      <c r="L533" s="85"/>
      <c r="M533" s="85"/>
      <c r="N533" s="85"/>
      <c r="O533" s="158"/>
    </row>
    <row r="534" spans="1:15" ht="15" customHeight="1" x14ac:dyDescent="0.25">
      <c r="A534" s="82"/>
      <c r="B534" s="35"/>
      <c r="C534" s="37"/>
      <c r="D534" s="35"/>
      <c r="E534" s="35"/>
      <c r="F534" s="36"/>
      <c r="G534" s="35"/>
      <c r="H534" s="35"/>
      <c r="I534" s="200"/>
      <c r="J534" s="199"/>
      <c r="K534" s="204"/>
      <c r="L534" s="85"/>
      <c r="M534" s="85"/>
      <c r="N534" s="85"/>
      <c r="O534" s="158"/>
    </row>
    <row r="535" spans="1:15" ht="15" customHeight="1" x14ac:dyDescent="0.25">
      <c r="A535" s="82"/>
      <c r="B535" s="35"/>
      <c r="C535" s="37"/>
      <c r="D535" s="35"/>
      <c r="E535" s="35"/>
      <c r="F535" s="36"/>
      <c r="G535" s="35"/>
      <c r="H535" s="35"/>
      <c r="I535" s="200"/>
      <c r="J535" s="199"/>
      <c r="K535" s="204"/>
      <c r="L535" s="85"/>
      <c r="M535" s="85"/>
      <c r="N535" s="85"/>
      <c r="O535" s="158"/>
    </row>
    <row r="536" spans="1:15" ht="15" customHeight="1" x14ac:dyDescent="0.25">
      <c r="A536" s="82"/>
      <c r="B536" s="35"/>
      <c r="C536" s="37"/>
      <c r="D536" s="35"/>
      <c r="E536" s="35"/>
      <c r="F536" s="36"/>
      <c r="G536" s="35"/>
      <c r="H536" s="35"/>
      <c r="I536" s="200"/>
      <c r="J536" s="199"/>
      <c r="K536" s="204"/>
      <c r="L536" s="85"/>
      <c r="M536" s="85"/>
      <c r="N536" s="85"/>
      <c r="O536" s="158"/>
    </row>
    <row r="537" spans="1:15" ht="15" customHeight="1" x14ac:dyDescent="0.25">
      <c r="A537" s="82"/>
      <c r="B537" s="35"/>
      <c r="C537" s="37"/>
      <c r="D537" s="35"/>
      <c r="E537" s="35"/>
      <c r="F537" s="36"/>
      <c r="G537" s="35"/>
      <c r="H537" s="35"/>
      <c r="I537" s="200"/>
      <c r="J537" s="199"/>
      <c r="K537" s="204"/>
      <c r="L537" s="85"/>
      <c r="M537" s="85"/>
      <c r="N537" s="85"/>
      <c r="O537" s="158"/>
    </row>
    <row r="538" spans="1:15" ht="15" customHeight="1" x14ac:dyDescent="0.25">
      <c r="A538" s="82"/>
      <c r="B538" s="35"/>
      <c r="C538" s="37"/>
      <c r="D538" s="35"/>
      <c r="E538" s="35"/>
      <c r="F538" s="36"/>
      <c r="G538" s="35"/>
      <c r="H538" s="35"/>
      <c r="I538" s="200"/>
      <c r="J538" s="199"/>
      <c r="K538" s="204"/>
      <c r="L538" s="85"/>
      <c r="M538" s="85"/>
      <c r="N538" s="85"/>
      <c r="O538" s="158"/>
    </row>
    <row r="539" spans="1:15" ht="15" customHeight="1" x14ac:dyDescent="0.25">
      <c r="A539" s="82"/>
      <c r="B539" s="35"/>
      <c r="C539" s="37"/>
      <c r="D539" s="35"/>
      <c r="E539" s="35"/>
      <c r="F539" s="36"/>
      <c r="G539" s="35"/>
      <c r="H539" s="35"/>
      <c r="I539" s="200"/>
      <c r="J539" s="199"/>
      <c r="K539" s="204"/>
      <c r="L539" s="85"/>
      <c r="M539" s="85"/>
      <c r="N539" s="85"/>
      <c r="O539" s="158"/>
    </row>
    <row r="540" spans="1:15" ht="15" customHeight="1" x14ac:dyDescent="0.25">
      <c r="A540" s="82"/>
      <c r="B540" s="35"/>
      <c r="C540" s="37"/>
      <c r="D540" s="35"/>
      <c r="E540" s="35"/>
      <c r="F540" s="36"/>
      <c r="G540" s="35"/>
      <c r="H540" s="35"/>
      <c r="I540" s="200"/>
      <c r="J540" s="199"/>
      <c r="K540" s="204"/>
      <c r="L540" s="85"/>
      <c r="M540" s="85"/>
      <c r="N540" s="85"/>
      <c r="O540" s="158"/>
    </row>
    <row r="541" spans="1:15" ht="15" customHeight="1" x14ac:dyDescent="0.25">
      <c r="A541" s="82"/>
      <c r="B541" s="35"/>
      <c r="C541" s="37"/>
      <c r="D541" s="35"/>
      <c r="E541" s="35"/>
      <c r="F541" s="36"/>
      <c r="G541" s="35"/>
      <c r="H541" s="35"/>
      <c r="I541" s="200"/>
      <c r="J541" s="199"/>
      <c r="K541" s="204"/>
      <c r="L541" s="85"/>
      <c r="M541" s="85"/>
      <c r="N541" s="85"/>
      <c r="O541" s="158"/>
    </row>
    <row r="542" spans="1:15" ht="15" customHeight="1" x14ac:dyDescent="0.25">
      <c r="A542" s="82"/>
      <c r="B542" s="35"/>
      <c r="C542" s="37"/>
      <c r="D542" s="35"/>
      <c r="E542" s="35"/>
      <c r="F542" s="36"/>
      <c r="G542" s="35"/>
      <c r="H542" s="35"/>
      <c r="I542" s="200"/>
      <c r="J542" s="199"/>
      <c r="K542" s="204"/>
      <c r="L542" s="85"/>
      <c r="M542" s="85"/>
      <c r="N542" s="85"/>
      <c r="O542" s="158"/>
    </row>
    <row r="543" spans="1:15" ht="15" customHeight="1" x14ac:dyDescent="0.25">
      <c r="A543" s="82"/>
      <c r="B543" s="35"/>
      <c r="C543" s="37"/>
      <c r="D543" s="35"/>
      <c r="E543" s="35"/>
      <c r="F543" s="36"/>
      <c r="G543" s="35"/>
      <c r="H543" s="35"/>
      <c r="I543" s="200"/>
      <c r="J543" s="199"/>
      <c r="K543" s="204"/>
      <c r="L543" s="85"/>
      <c r="M543" s="85"/>
      <c r="N543" s="85"/>
      <c r="O543" s="158"/>
    </row>
    <row r="544" spans="1:15" ht="15" customHeight="1" x14ac:dyDescent="0.25">
      <c r="A544" s="82"/>
      <c r="B544" s="35"/>
      <c r="C544" s="37"/>
      <c r="D544" s="35"/>
      <c r="E544" s="35"/>
      <c r="F544" s="36"/>
      <c r="G544" s="35"/>
      <c r="H544" s="35"/>
      <c r="I544" s="200"/>
      <c r="J544" s="199"/>
      <c r="K544" s="204"/>
      <c r="L544" s="85"/>
      <c r="M544" s="85"/>
      <c r="N544" s="85"/>
      <c r="O544" s="158"/>
    </row>
    <row r="545" spans="1:15" ht="15" customHeight="1" x14ac:dyDescent="0.25">
      <c r="A545" s="82"/>
      <c r="B545" s="35"/>
      <c r="C545" s="37"/>
      <c r="D545" s="35"/>
      <c r="E545" s="35"/>
      <c r="F545" s="36"/>
      <c r="G545" s="35"/>
      <c r="H545" s="35"/>
      <c r="I545" s="200"/>
      <c r="J545" s="199"/>
      <c r="K545" s="204"/>
      <c r="L545" s="85"/>
      <c r="M545" s="85"/>
      <c r="N545" s="85"/>
      <c r="O545" s="158"/>
    </row>
    <row r="546" spans="1:15" ht="15" customHeight="1" x14ac:dyDescent="0.25">
      <c r="A546" s="82"/>
      <c r="B546" s="35"/>
      <c r="C546" s="37"/>
      <c r="D546" s="35"/>
      <c r="E546" s="35"/>
      <c r="F546" s="36"/>
      <c r="G546" s="35"/>
      <c r="H546" s="35"/>
      <c r="I546" s="200"/>
      <c r="J546" s="199"/>
      <c r="K546" s="204"/>
      <c r="L546" s="85"/>
      <c r="M546" s="85"/>
      <c r="N546" s="85"/>
      <c r="O546" s="158"/>
    </row>
    <row r="547" spans="1:15" ht="15" customHeight="1" x14ac:dyDescent="0.25">
      <c r="A547" s="82"/>
      <c r="B547" s="35"/>
      <c r="C547" s="37"/>
      <c r="D547" s="35"/>
      <c r="E547" s="35"/>
      <c r="F547" s="36"/>
      <c r="G547" s="35"/>
      <c r="H547" s="35"/>
      <c r="I547" s="200"/>
      <c r="J547" s="199"/>
      <c r="K547" s="204"/>
      <c r="L547" s="85"/>
      <c r="M547" s="85"/>
      <c r="N547" s="85"/>
      <c r="O547" s="158"/>
    </row>
    <row r="548" spans="1:15" ht="15" customHeight="1" x14ac:dyDescent="0.25">
      <c r="A548" s="82"/>
      <c r="B548" s="35"/>
      <c r="C548" s="37"/>
      <c r="D548" s="35"/>
      <c r="E548" s="35"/>
      <c r="F548" s="36"/>
      <c r="G548" s="35"/>
      <c r="H548" s="35"/>
      <c r="I548" s="200"/>
      <c r="J548" s="199"/>
      <c r="K548" s="204"/>
      <c r="L548" s="85"/>
      <c r="M548" s="85"/>
      <c r="N548" s="85"/>
      <c r="O548" s="158"/>
    </row>
    <row r="549" spans="1:15" ht="15" customHeight="1" x14ac:dyDescent="0.25">
      <c r="A549" s="82"/>
      <c r="B549" s="35"/>
      <c r="C549" s="37"/>
      <c r="D549" s="35"/>
      <c r="E549" s="35"/>
      <c r="F549" s="36"/>
      <c r="G549" s="35"/>
      <c r="H549" s="35"/>
      <c r="I549" s="200"/>
      <c r="J549" s="199"/>
      <c r="K549" s="204"/>
      <c r="L549" s="85"/>
      <c r="M549" s="85"/>
      <c r="N549" s="85"/>
      <c r="O549" s="158"/>
    </row>
    <row r="550" spans="1:15" ht="15" customHeight="1" x14ac:dyDescent="0.25">
      <c r="A550" s="82"/>
      <c r="B550" s="35"/>
      <c r="C550" s="37"/>
      <c r="D550" s="35"/>
      <c r="E550" s="35"/>
      <c r="F550" s="36"/>
      <c r="G550" s="35"/>
      <c r="H550" s="35"/>
      <c r="I550" s="200"/>
      <c r="J550" s="199"/>
      <c r="K550" s="204"/>
      <c r="L550" s="85"/>
      <c r="M550" s="85"/>
      <c r="N550" s="85"/>
      <c r="O550" s="158"/>
    </row>
    <row r="551" spans="1:15" ht="15" customHeight="1" x14ac:dyDescent="0.25">
      <c r="A551" s="82"/>
      <c r="B551" s="35"/>
      <c r="C551" s="37"/>
      <c r="D551" s="35"/>
      <c r="E551" s="35"/>
      <c r="F551" s="36"/>
      <c r="G551" s="35"/>
      <c r="H551" s="35"/>
      <c r="I551" s="200"/>
      <c r="J551" s="199"/>
      <c r="K551" s="204"/>
      <c r="L551" s="85"/>
      <c r="M551" s="85"/>
      <c r="N551" s="85"/>
      <c r="O551" s="158"/>
    </row>
    <row r="552" spans="1:15" ht="15" customHeight="1" x14ac:dyDescent="0.25">
      <c r="A552" s="82"/>
      <c r="B552" s="35"/>
      <c r="C552" s="37"/>
      <c r="D552" s="35"/>
      <c r="E552" s="35"/>
      <c r="F552" s="36"/>
      <c r="G552" s="35"/>
      <c r="H552" s="35"/>
      <c r="I552" s="200"/>
      <c r="J552" s="199"/>
      <c r="K552" s="204"/>
      <c r="L552" s="85"/>
      <c r="M552" s="85"/>
      <c r="N552" s="85"/>
      <c r="O552" s="158"/>
    </row>
    <row r="553" spans="1:15" ht="15" customHeight="1" x14ac:dyDescent="0.25">
      <c r="A553" s="82"/>
      <c r="B553" s="35"/>
      <c r="C553" s="37"/>
      <c r="D553" s="35"/>
      <c r="E553" s="35"/>
      <c r="F553" s="36"/>
      <c r="G553" s="35"/>
      <c r="H553" s="35"/>
      <c r="I553" s="200"/>
      <c r="J553" s="199"/>
      <c r="K553" s="204"/>
      <c r="L553" s="85"/>
      <c r="M553" s="85"/>
      <c r="N553" s="85"/>
      <c r="O553" s="158"/>
    </row>
    <row r="554" spans="1:15" ht="15" customHeight="1" x14ac:dyDescent="0.25">
      <c r="A554" s="82"/>
      <c r="B554" s="35"/>
      <c r="C554" s="37"/>
      <c r="D554" s="35"/>
      <c r="E554" s="35"/>
      <c r="F554" s="36"/>
      <c r="G554" s="35"/>
      <c r="H554" s="35"/>
      <c r="I554" s="200"/>
      <c r="J554" s="199"/>
      <c r="K554" s="204"/>
      <c r="L554" s="85"/>
      <c r="M554" s="85"/>
      <c r="N554" s="85"/>
      <c r="O554" s="158"/>
    </row>
    <row r="555" spans="1:15" ht="15" customHeight="1" x14ac:dyDescent="0.25">
      <c r="A555" s="82"/>
      <c r="B555" s="35"/>
      <c r="C555" s="37"/>
      <c r="D555" s="35"/>
      <c r="E555" s="35"/>
      <c r="F555" s="36"/>
      <c r="G555" s="35"/>
      <c r="H555" s="35"/>
      <c r="I555" s="200"/>
      <c r="J555" s="199"/>
      <c r="K555" s="204"/>
      <c r="L555" s="85"/>
      <c r="M555" s="85"/>
      <c r="N555" s="85"/>
      <c r="O555" s="158"/>
    </row>
    <row r="556" spans="1:15" ht="15" customHeight="1" x14ac:dyDescent="0.25">
      <c r="A556" s="82"/>
      <c r="B556" s="35"/>
      <c r="C556" s="37"/>
      <c r="D556" s="35"/>
      <c r="E556" s="35"/>
      <c r="F556" s="36"/>
      <c r="G556" s="35"/>
      <c r="H556" s="35"/>
      <c r="I556" s="200"/>
      <c r="J556" s="199"/>
      <c r="K556" s="204"/>
      <c r="L556" s="85"/>
      <c r="M556" s="85"/>
      <c r="N556" s="85"/>
      <c r="O556" s="158"/>
    </row>
    <row r="557" spans="1:15" ht="15" customHeight="1" x14ac:dyDescent="0.25">
      <c r="A557" s="82"/>
      <c r="B557" s="35"/>
      <c r="C557" s="37"/>
      <c r="D557" s="35"/>
      <c r="E557" s="35"/>
      <c r="F557" s="36"/>
      <c r="G557" s="35"/>
      <c r="H557" s="35"/>
      <c r="I557" s="200"/>
      <c r="J557" s="199"/>
      <c r="K557" s="204"/>
      <c r="L557" s="85"/>
      <c r="M557" s="85"/>
      <c r="N557" s="85"/>
      <c r="O557" s="158"/>
    </row>
    <row r="558" spans="1:15" ht="15" customHeight="1" x14ac:dyDescent="0.25">
      <c r="A558" s="82"/>
      <c r="B558" s="35"/>
      <c r="C558" s="37"/>
      <c r="D558" s="35"/>
      <c r="E558" s="35"/>
      <c r="F558" s="36"/>
      <c r="G558" s="35"/>
      <c r="H558" s="35"/>
      <c r="I558" s="200"/>
      <c r="J558" s="199"/>
      <c r="K558" s="204"/>
      <c r="L558" s="85"/>
      <c r="M558" s="85"/>
      <c r="N558" s="85"/>
      <c r="O558" s="158"/>
    </row>
    <row r="559" spans="1:15" ht="15" customHeight="1" x14ac:dyDescent="0.25">
      <c r="A559" s="82"/>
      <c r="B559" s="35"/>
      <c r="C559" s="37"/>
      <c r="D559" s="35"/>
      <c r="E559" s="35"/>
      <c r="F559" s="36"/>
      <c r="G559" s="35"/>
      <c r="H559" s="35"/>
      <c r="I559" s="200"/>
      <c r="J559" s="199"/>
      <c r="K559" s="204"/>
      <c r="L559" s="85"/>
      <c r="M559" s="85"/>
      <c r="N559" s="85"/>
      <c r="O559" s="158"/>
    </row>
    <row r="560" spans="1:15" ht="15" customHeight="1" x14ac:dyDescent="0.25">
      <c r="A560" s="82"/>
      <c r="B560" s="35"/>
      <c r="C560" s="37"/>
      <c r="D560" s="35"/>
      <c r="E560" s="35"/>
      <c r="F560" s="36"/>
      <c r="G560" s="35"/>
      <c r="H560" s="35"/>
      <c r="I560" s="200"/>
      <c r="J560" s="199"/>
      <c r="K560" s="204"/>
      <c r="L560" s="85"/>
      <c r="M560" s="85"/>
      <c r="N560" s="85"/>
      <c r="O560" s="158"/>
    </row>
    <row r="561" spans="1:15" ht="15" customHeight="1" x14ac:dyDescent="0.25">
      <c r="A561" s="82"/>
      <c r="B561" s="35"/>
      <c r="C561" s="37"/>
      <c r="D561" s="35"/>
      <c r="E561" s="35"/>
      <c r="F561" s="36"/>
      <c r="G561" s="35"/>
      <c r="H561" s="35"/>
      <c r="I561" s="200"/>
      <c r="J561" s="199"/>
      <c r="K561" s="204"/>
      <c r="L561" s="85"/>
      <c r="M561" s="85"/>
      <c r="N561" s="85"/>
      <c r="O561" s="158"/>
    </row>
    <row r="562" spans="1:15" ht="15" customHeight="1" x14ac:dyDescent="0.25">
      <c r="A562" s="82"/>
      <c r="B562" s="35"/>
      <c r="C562" s="37"/>
      <c r="D562" s="35"/>
      <c r="E562" s="35"/>
      <c r="F562" s="36"/>
      <c r="G562" s="35"/>
      <c r="H562" s="35"/>
      <c r="I562" s="200"/>
      <c r="J562" s="199"/>
      <c r="K562" s="204"/>
      <c r="L562" s="85"/>
      <c r="M562" s="85"/>
      <c r="N562" s="85"/>
      <c r="O562" s="158"/>
    </row>
    <row r="563" spans="1:15" ht="15" customHeight="1" x14ac:dyDescent="0.25">
      <c r="A563" s="82"/>
      <c r="B563" s="35"/>
      <c r="C563" s="37"/>
      <c r="D563" s="35"/>
      <c r="E563" s="35"/>
      <c r="F563" s="36"/>
      <c r="G563" s="35"/>
      <c r="H563" s="35"/>
      <c r="I563" s="200"/>
      <c r="J563" s="199"/>
      <c r="K563" s="204"/>
      <c r="L563" s="85"/>
      <c r="M563" s="85"/>
      <c r="N563" s="85"/>
      <c r="O563" s="158"/>
    </row>
    <row r="564" spans="1:15" ht="15" customHeight="1" x14ac:dyDescent="0.25">
      <c r="A564" s="82"/>
      <c r="B564" s="35"/>
      <c r="C564" s="37"/>
      <c r="D564" s="35"/>
      <c r="E564" s="35"/>
      <c r="F564" s="36"/>
      <c r="G564" s="35"/>
      <c r="H564" s="35"/>
      <c r="I564" s="200"/>
      <c r="J564" s="199"/>
      <c r="K564" s="204"/>
      <c r="L564" s="85"/>
      <c r="M564" s="85"/>
      <c r="N564" s="85"/>
      <c r="O564" s="158"/>
    </row>
    <row r="565" spans="1:15" ht="15" customHeight="1" x14ac:dyDescent="0.25">
      <c r="A565" s="82"/>
      <c r="B565" s="35"/>
      <c r="C565" s="37"/>
      <c r="D565" s="35"/>
      <c r="E565" s="35"/>
      <c r="F565" s="36"/>
      <c r="G565" s="35"/>
      <c r="H565" s="35"/>
      <c r="I565" s="200"/>
      <c r="J565" s="199"/>
      <c r="K565" s="204"/>
      <c r="L565" s="85"/>
      <c r="M565" s="85"/>
      <c r="N565" s="85"/>
      <c r="O565" s="158"/>
    </row>
    <row r="566" spans="1:15" ht="15" customHeight="1" x14ac:dyDescent="0.25">
      <c r="A566" s="82"/>
      <c r="B566" s="35"/>
      <c r="C566" s="37"/>
      <c r="D566" s="35"/>
      <c r="E566" s="35"/>
      <c r="F566" s="36"/>
      <c r="G566" s="35"/>
      <c r="H566" s="35"/>
      <c r="I566" s="200"/>
      <c r="J566" s="199"/>
      <c r="K566" s="204"/>
      <c r="L566" s="85"/>
      <c r="M566" s="85"/>
      <c r="N566" s="85"/>
      <c r="O566" s="158"/>
    </row>
    <row r="567" spans="1:15" ht="15" customHeight="1" x14ac:dyDescent="0.25">
      <c r="A567" s="82"/>
      <c r="B567" s="35"/>
      <c r="C567" s="37"/>
      <c r="D567" s="35"/>
      <c r="E567" s="35"/>
      <c r="F567" s="36"/>
      <c r="G567" s="35"/>
      <c r="H567" s="35"/>
      <c r="I567" s="200"/>
      <c r="J567" s="199"/>
      <c r="K567" s="204"/>
      <c r="L567" s="85"/>
      <c r="M567" s="85"/>
      <c r="N567" s="85"/>
      <c r="O567" s="158"/>
    </row>
    <row r="568" spans="1:15" ht="15" customHeight="1" x14ac:dyDescent="0.25">
      <c r="A568" s="82"/>
      <c r="B568" s="35"/>
      <c r="C568" s="37"/>
      <c r="D568" s="35"/>
      <c r="E568" s="35"/>
      <c r="F568" s="36"/>
      <c r="G568" s="35"/>
      <c r="H568" s="35"/>
      <c r="I568" s="200"/>
      <c r="J568" s="199"/>
      <c r="K568" s="204"/>
      <c r="L568" s="85"/>
      <c r="M568" s="85"/>
      <c r="N568" s="85"/>
      <c r="O568" s="158"/>
    </row>
    <row r="569" spans="1:15" ht="15" customHeight="1" x14ac:dyDescent="0.25">
      <c r="A569" s="82"/>
      <c r="B569" s="35"/>
      <c r="C569" s="37"/>
      <c r="D569" s="35"/>
      <c r="E569" s="35"/>
      <c r="F569" s="36"/>
      <c r="G569" s="35"/>
      <c r="H569" s="35"/>
      <c r="I569" s="200"/>
      <c r="J569" s="199"/>
      <c r="K569" s="204"/>
      <c r="L569" s="85"/>
      <c r="M569" s="85"/>
      <c r="N569" s="85"/>
      <c r="O569" s="158"/>
    </row>
    <row r="570" spans="1:15" ht="15" customHeight="1" x14ac:dyDescent="0.25">
      <c r="A570" s="82"/>
      <c r="B570" s="35"/>
      <c r="C570" s="37"/>
      <c r="D570" s="35"/>
      <c r="E570" s="35"/>
      <c r="F570" s="36"/>
      <c r="G570" s="35"/>
      <c r="H570" s="35"/>
      <c r="I570" s="200"/>
      <c r="J570" s="199"/>
      <c r="K570" s="204"/>
      <c r="L570" s="85"/>
      <c r="M570" s="85"/>
      <c r="N570" s="85"/>
      <c r="O570" s="158"/>
    </row>
    <row r="571" spans="1:15" ht="15" customHeight="1" x14ac:dyDescent="0.25">
      <c r="A571" s="82"/>
      <c r="B571" s="35"/>
      <c r="C571" s="37"/>
      <c r="D571" s="35"/>
      <c r="E571" s="35"/>
      <c r="F571" s="36"/>
      <c r="G571" s="35"/>
      <c r="H571" s="35"/>
      <c r="I571" s="200"/>
      <c r="J571" s="199"/>
      <c r="K571" s="204"/>
      <c r="L571" s="85"/>
      <c r="M571" s="85"/>
      <c r="N571" s="85"/>
      <c r="O571" s="158"/>
    </row>
    <row r="572" spans="1:15" ht="15" customHeight="1" x14ac:dyDescent="0.25">
      <c r="A572" s="82"/>
      <c r="B572" s="35"/>
      <c r="C572" s="37"/>
      <c r="D572" s="35"/>
      <c r="E572" s="35"/>
      <c r="F572" s="36"/>
      <c r="G572" s="35"/>
      <c r="H572" s="35"/>
      <c r="I572" s="200"/>
      <c r="J572" s="199"/>
      <c r="K572" s="204"/>
      <c r="L572" s="85"/>
      <c r="M572" s="85"/>
      <c r="N572" s="85"/>
      <c r="O572" s="158"/>
    </row>
    <row r="573" spans="1:15" ht="15" customHeight="1" x14ac:dyDescent="0.25">
      <c r="A573" s="82"/>
      <c r="B573" s="35"/>
      <c r="C573" s="37"/>
      <c r="D573" s="35"/>
      <c r="E573" s="35"/>
      <c r="F573" s="36"/>
      <c r="G573" s="35"/>
      <c r="H573" s="35"/>
      <c r="I573" s="200"/>
      <c r="J573" s="199"/>
      <c r="K573" s="204"/>
      <c r="L573" s="85"/>
      <c r="M573" s="85"/>
      <c r="N573" s="85"/>
      <c r="O573" s="158"/>
    </row>
    <row r="574" spans="1:15" ht="15" customHeight="1" x14ac:dyDescent="0.25">
      <c r="A574" s="82"/>
      <c r="B574" s="35"/>
      <c r="C574" s="37"/>
      <c r="D574" s="35"/>
      <c r="E574" s="35"/>
      <c r="F574" s="36"/>
      <c r="G574" s="35"/>
      <c r="H574" s="35"/>
      <c r="I574" s="200"/>
      <c r="J574" s="199"/>
      <c r="K574" s="204"/>
      <c r="L574" s="85"/>
      <c r="M574" s="85"/>
      <c r="N574" s="85"/>
      <c r="O574" s="158"/>
    </row>
    <row r="575" spans="1:15" ht="15" customHeight="1" x14ac:dyDescent="0.25">
      <c r="A575" s="82"/>
      <c r="B575" s="35"/>
      <c r="C575" s="37"/>
      <c r="D575" s="35"/>
      <c r="E575" s="35"/>
      <c r="F575" s="36"/>
      <c r="G575" s="35"/>
      <c r="H575" s="35"/>
      <c r="I575" s="200"/>
      <c r="J575" s="199"/>
      <c r="K575" s="204"/>
      <c r="L575" s="85"/>
      <c r="M575" s="85"/>
      <c r="N575" s="85"/>
      <c r="O575" s="158"/>
    </row>
    <row r="576" spans="1:15" ht="15" customHeight="1" x14ac:dyDescent="0.25">
      <c r="A576" s="82"/>
      <c r="B576" s="35"/>
      <c r="C576" s="37"/>
      <c r="D576" s="35"/>
      <c r="E576" s="35"/>
      <c r="F576" s="36"/>
      <c r="G576" s="35"/>
      <c r="H576" s="35"/>
      <c r="I576" s="200"/>
      <c r="J576" s="199"/>
      <c r="K576" s="204"/>
      <c r="L576" s="85"/>
      <c r="M576" s="85"/>
      <c r="N576" s="85"/>
      <c r="O576" s="158"/>
    </row>
    <row r="577" spans="1:15" ht="15" customHeight="1" x14ac:dyDescent="0.25">
      <c r="A577" s="82"/>
      <c r="B577" s="35"/>
      <c r="C577" s="37"/>
      <c r="D577" s="35"/>
      <c r="E577" s="35"/>
      <c r="F577" s="36"/>
      <c r="G577" s="35"/>
      <c r="H577" s="35"/>
      <c r="I577" s="200"/>
      <c r="J577" s="199"/>
      <c r="K577" s="204"/>
      <c r="L577" s="85"/>
      <c r="M577" s="85"/>
      <c r="N577" s="85"/>
      <c r="O577" s="158"/>
    </row>
    <row r="578" spans="1:15" ht="15" customHeight="1" x14ac:dyDescent="0.25">
      <c r="A578" s="82"/>
      <c r="B578" s="35"/>
      <c r="C578" s="37"/>
      <c r="D578" s="35"/>
      <c r="E578" s="35"/>
      <c r="F578" s="36"/>
      <c r="G578" s="35"/>
      <c r="H578" s="35"/>
      <c r="I578" s="200"/>
      <c r="J578" s="199"/>
      <c r="K578" s="204"/>
      <c r="L578" s="85"/>
      <c r="M578" s="85"/>
      <c r="N578" s="85"/>
      <c r="O578" s="158"/>
    </row>
    <row r="579" spans="1:15" ht="15" customHeight="1" x14ac:dyDescent="0.25">
      <c r="A579" s="82"/>
      <c r="B579" s="35"/>
      <c r="C579" s="37"/>
      <c r="D579" s="35"/>
      <c r="E579" s="35"/>
      <c r="F579" s="36"/>
      <c r="G579" s="35"/>
      <c r="H579" s="35"/>
      <c r="I579" s="200"/>
      <c r="J579" s="199"/>
      <c r="K579" s="204"/>
      <c r="L579" s="85"/>
      <c r="M579" s="85"/>
      <c r="N579" s="85"/>
      <c r="O579" s="158"/>
    </row>
    <row r="580" spans="1:15" ht="15" customHeight="1" x14ac:dyDescent="0.25">
      <c r="A580" s="82"/>
      <c r="B580" s="35"/>
      <c r="C580" s="37"/>
      <c r="D580" s="35"/>
      <c r="E580" s="35"/>
      <c r="F580" s="36"/>
      <c r="G580" s="35"/>
      <c r="H580" s="35"/>
      <c r="I580" s="200"/>
      <c r="J580" s="199"/>
      <c r="K580" s="204"/>
      <c r="L580" s="85"/>
      <c r="M580" s="85"/>
      <c r="N580" s="85"/>
      <c r="O580" s="158"/>
    </row>
    <row r="581" spans="1:15" ht="15" customHeight="1" x14ac:dyDescent="0.25">
      <c r="A581" s="82"/>
      <c r="B581" s="35"/>
      <c r="C581" s="37"/>
      <c r="D581" s="35"/>
      <c r="E581" s="35"/>
      <c r="F581" s="36"/>
      <c r="G581" s="35"/>
      <c r="H581" s="35"/>
      <c r="I581" s="200"/>
      <c r="J581" s="199"/>
      <c r="K581" s="204"/>
      <c r="L581" s="85"/>
      <c r="M581" s="85"/>
      <c r="N581" s="85"/>
      <c r="O581" s="158"/>
    </row>
    <row r="582" spans="1:15" ht="15" customHeight="1" x14ac:dyDescent="0.25">
      <c r="A582" s="82"/>
      <c r="B582" s="35"/>
      <c r="C582" s="37"/>
      <c r="D582" s="35"/>
      <c r="E582" s="35"/>
      <c r="F582" s="36"/>
      <c r="G582" s="35"/>
      <c r="H582" s="35"/>
      <c r="I582" s="200"/>
      <c r="J582" s="199"/>
      <c r="K582" s="204"/>
      <c r="L582" s="85"/>
      <c r="M582" s="85"/>
      <c r="N582" s="85"/>
      <c r="O582" s="158"/>
    </row>
    <row r="583" spans="1:15" ht="15" customHeight="1" x14ac:dyDescent="0.25">
      <c r="A583" s="82"/>
      <c r="B583" s="35"/>
      <c r="C583" s="37"/>
      <c r="D583" s="35"/>
      <c r="E583" s="35"/>
      <c r="F583" s="36"/>
      <c r="G583" s="35"/>
      <c r="H583" s="35"/>
      <c r="I583" s="200"/>
      <c r="J583" s="199"/>
      <c r="K583" s="204"/>
      <c r="L583" s="85"/>
      <c r="M583" s="85"/>
      <c r="N583" s="85"/>
      <c r="O583" s="158"/>
    </row>
    <row r="584" spans="1:15" ht="15" customHeight="1" x14ac:dyDescent="0.25">
      <c r="A584" s="82"/>
      <c r="B584" s="35"/>
      <c r="C584" s="37"/>
      <c r="D584" s="35"/>
      <c r="E584" s="35"/>
      <c r="F584" s="36"/>
      <c r="G584" s="35"/>
      <c r="H584" s="35"/>
      <c r="I584" s="200"/>
      <c r="J584" s="199"/>
      <c r="K584" s="204"/>
      <c r="L584" s="85"/>
      <c r="M584" s="85"/>
      <c r="N584" s="85"/>
      <c r="O584" s="158"/>
    </row>
    <row r="585" spans="1:15" ht="15" customHeight="1" x14ac:dyDescent="0.25">
      <c r="A585" s="82"/>
      <c r="B585" s="35"/>
      <c r="C585" s="37"/>
      <c r="D585" s="35"/>
      <c r="E585" s="35"/>
      <c r="F585" s="36"/>
      <c r="G585" s="35"/>
      <c r="H585" s="35"/>
      <c r="I585" s="200"/>
      <c r="J585" s="199"/>
      <c r="K585" s="204"/>
      <c r="L585" s="85"/>
      <c r="M585" s="85"/>
      <c r="N585" s="85"/>
      <c r="O585" s="158"/>
    </row>
    <row r="586" spans="1:15" ht="15" customHeight="1" x14ac:dyDescent="0.25">
      <c r="A586" s="82"/>
      <c r="B586" s="35"/>
      <c r="C586" s="37"/>
      <c r="D586" s="35"/>
      <c r="E586" s="35"/>
      <c r="F586" s="36"/>
      <c r="G586" s="35"/>
      <c r="H586" s="35"/>
      <c r="I586" s="200"/>
      <c r="J586" s="199"/>
      <c r="K586" s="204"/>
      <c r="L586" s="85"/>
      <c r="M586" s="85"/>
      <c r="N586" s="85"/>
      <c r="O586" s="158"/>
    </row>
    <row r="587" spans="1:15" ht="15" customHeight="1" x14ac:dyDescent="0.25">
      <c r="A587" s="82"/>
      <c r="B587" s="35"/>
      <c r="C587" s="37"/>
      <c r="D587" s="35"/>
      <c r="E587" s="35"/>
      <c r="F587" s="36"/>
      <c r="G587" s="35"/>
      <c r="H587" s="35"/>
      <c r="I587" s="200"/>
      <c r="J587" s="199"/>
      <c r="K587" s="204"/>
      <c r="L587" s="85"/>
      <c r="M587" s="85"/>
      <c r="N587" s="85"/>
      <c r="O587" s="158"/>
    </row>
    <row r="588" spans="1:15" ht="15" customHeight="1" x14ac:dyDescent="0.25">
      <c r="A588" s="82"/>
      <c r="B588" s="35"/>
      <c r="C588" s="37"/>
      <c r="D588" s="35"/>
      <c r="E588" s="35"/>
      <c r="F588" s="36"/>
      <c r="G588" s="35"/>
      <c r="H588" s="35"/>
      <c r="I588" s="200"/>
      <c r="J588" s="199"/>
      <c r="K588" s="204"/>
      <c r="L588" s="85"/>
      <c r="M588" s="85"/>
      <c r="N588" s="85"/>
      <c r="O588" s="158"/>
    </row>
    <row r="589" spans="1:15" ht="15" customHeight="1" x14ac:dyDescent="0.25">
      <c r="A589" s="82"/>
      <c r="B589" s="35"/>
      <c r="C589" s="37"/>
      <c r="D589" s="35"/>
      <c r="E589" s="35"/>
      <c r="F589" s="36"/>
      <c r="G589" s="35"/>
      <c r="H589" s="35"/>
      <c r="I589" s="200"/>
      <c r="J589" s="199"/>
      <c r="K589" s="204"/>
      <c r="L589" s="85"/>
      <c r="M589" s="85"/>
      <c r="N589" s="85"/>
      <c r="O589" s="158"/>
    </row>
    <row r="590" spans="1:15" ht="15" customHeight="1" x14ac:dyDescent="0.25">
      <c r="A590" s="82"/>
      <c r="B590" s="35"/>
      <c r="C590" s="37"/>
      <c r="D590" s="35"/>
      <c r="E590" s="35"/>
      <c r="F590" s="36"/>
      <c r="G590" s="35"/>
      <c r="H590" s="35"/>
      <c r="I590" s="200"/>
      <c r="J590" s="199"/>
      <c r="K590" s="204"/>
      <c r="L590" s="85"/>
      <c r="M590" s="85"/>
      <c r="N590" s="85"/>
      <c r="O590" s="158"/>
    </row>
    <row r="591" spans="1:15" ht="15" customHeight="1" x14ac:dyDescent="0.25">
      <c r="A591" s="82"/>
      <c r="B591" s="35"/>
      <c r="C591" s="37"/>
      <c r="D591" s="35"/>
      <c r="E591" s="35"/>
      <c r="F591" s="36"/>
      <c r="G591" s="35"/>
      <c r="H591" s="35"/>
      <c r="I591" s="200"/>
      <c r="J591" s="199"/>
      <c r="K591" s="204"/>
      <c r="L591" s="85"/>
      <c r="M591" s="85"/>
      <c r="N591" s="85"/>
      <c r="O591" s="158"/>
    </row>
    <row r="592" spans="1:15" ht="15" customHeight="1" x14ac:dyDescent="0.25">
      <c r="A592" s="82"/>
      <c r="B592" s="35"/>
      <c r="C592" s="37"/>
      <c r="D592" s="35"/>
      <c r="E592" s="35"/>
      <c r="F592" s="36"/>
      <c r="G592" s="35"/>
      <c r="H592" s="35"/>
      <c r="I592" s="200"/>
      <c r="J592" s="199"/>
      <c r="K592" s="204"/>
      <c r="L592" s="85"/>
      <c r="M592" s="85"/>
      <c r="N592" s="85"/>
      <c r="O592" s="158"/>
    </row>
    <row r="593" spans="1:15" ht="15" customHeight="1" x14ac:dyDescent="0.25">
      <c r="A593" s="82"/>
      <c r="B593" s="35"/>
      <c r="C593" s="37"/>
      <c r="D593" s="35"/>
      <c r="E593" s="35"/>
      <c r="F593" s="36"/>
      <c r="G593" s="35"/>
      <c r="H593" s="35"/>
      <c r="I593" s="200"/>
      <c r="J593" s="199"/>
      <c r="K593" s="204"/>
      <c r="L593" s="85"/>
      <c r="M593" s="85"/>
      <c r="N593" s="85"/>
      <c r="O593" s="158"/>
    </row>
    <row r="594" spans="1:15" ht="15" customHeight="1" x14ac:dyDescent="0.25">
      <c r="A594" s="82"/>
      <c r="B594" s="35"/>
      <c r="C594" s="37"/>
      <c r="D594" s="35"/>
      <c r="E594" s="35"/>
      <c r="F594" s="36"/>
      <c r="G594" s="35"/>
      <c r="H594" s="35"/>
      <c r="I594" s="200"/>
      <c r="J594" s="199"/>
      <c r="K594" s="204"/>
      <c r="L594" s="85"/>
      <c r="M594" s="85"/>
      <c r="N594" s="85"/>
      <c r="O594" s="158"/>
    </row>
    <row r="595" spans="1:15" ht="15" customHeight="1" x14ac:dyDescent="0.25">
      <c r="A595" s="82"/>
      <c r="B595" s="35"/>
      <c r="C595" s="37"/>
      <c r="D595" s="35"/>
      <c r="E595" s="35"/>
      <c r="F595" s="36"/>
      <c r="G595" s="35"/>
      <c r="H595" s="35"/>
      <c r="I595" s="200"/>
      <c r="J595" s="199"/>
      <c r="K595" s="204"/>
      <c r="L595" s="85"/>
      <c r="M595" s="85"/>
      <c r="N595" s="85"/>
      <c r="O595" s="158"/>
    </row>
    <row r="596" spans="1:15" ht="15" customHeight="1" x14ac:dyDescent="0.25">
      <c r="A596" s="82"/>
      <c r="B596" s="35"/>
      <c r="C596" s="37"/>
      <c r="D596" s="35"/>
      <c r="E596" s="35"/>
      <c r="F596" s="36"/>
      <c r="G596" s="35"/>
      <c r="H596" s="35"/>
      <c r="I596" s="200"/>
      <c r="J596" s="199"/>
      <c r="K596" s="204"/>
      <c r="L596" s="85"/>
      <c r="M596" s="85"/>
      <c r="N596" s="85"/>
      <c r="O596" s="158"/>
    </row>
    <row r="597" spans="1:15" ht="15" customHeight="1" x14ac:dyDescent="0.25">
      <c r="A597" s="82"/>
      <c r="B597" s="35"/>
      <c r="C597" s="37"/>
      <c r="D597" s="35"/>
      <c r="E597" s="35"/>
      <c r="F597" s="36"/>
      <c r="G597" s="35"/>
      <c r="H597" s="35"/>
      <c r="I597" s="200"/>
      <c r="J597" s="199"/>
      <c r="K597" s="204"/>
      <c r="L597" s="85"/>
      <c r="M597" s="85"/>
      <c r="N597" s="85"/>
      <c r="O597" s="158"/>
    </row>
    <row r="598" spans="1:15" ht="15" customHeight="1" x14ac:dyDescent="0.25">
      <c r="A598" s="82"/>
      <c r="B598" s="35"/>
      <c r="C598" s="37"/>
      <c r="D598" s="35"/>
      <c r="E598" s="35"/>
      <c r="F598" s="36"/>
      <c r="G598" s="35"/>
      <c r="H598" s="35"/>
      <c r="I598" s="200"/>
      <c r="J598" s="199"/>
      <c r="K598" s="204"/>
      <c r="L598" s="85"/>
      <c r="M598" s="85"/>
      <c r="N598" s="85"/>
      <c r="O598" s="158"/>
    </row>
    <row r="599" spans="1:15" ht="15" customHeight="1" x14ac:dyDescent="0.25">
      <c r="A599" s="82"/>
      <c r="B599" s="35"/>
      <c r="C599" s="37"/>
      <c r="D599" s="35"/>
      <c r="E599" s="35"/>
      <c r="F599" s="36"/>
      <c r="G599" s="35"/>
      <c r="H599" s="35"/>
      <c r="I599" s="200"/>
      <c r="J599" s="199"/>
      <c r="K599" s="204"/>
      <c r="L599" s="85"/>
      <c r="M599" s="85"/>
      <c r="N599" s="85"/>
      <c r="O599" s="158"/>
    </row>
    <row r="600" spans="1:15" ht="15" customHeight="1" x14ac:dyDescent="0.25">
      <c r="A600" s="82"/>
      <c r="B600" s="35"/>
      <c r="C600" s="37"/>
      <c r="D600" s="35"/>
      <c r="E600" s="35"/>
      <c r="F600" s="36"/>
      <c r="G600" s="35"/>
      <c r="H600" s="35"/>
      <c r="I600" s="200"/>
      <c r="J600" s="199"/>
      <c r="K600" s="204"/>
      <c r="L600" s="85"/>
      <c r="M600" s="85"/>
      <c r="N600" s="85"/>
      <c r="O600" s="158"/>
    </row>
    <row r="601" spans="1:15" ht="15" customHeight="1" x14ac:dyDescent="0.25">
      <c r="A601" s="82"/>
      <c r="B601" s="35"/>
      <c r="C601" s="37"/>
      <c r="D601" s="35"/>
      <c r="E601" s="35"/>
      <c r="F601" s="36"/>
      <c r="G601" s="35"/>
      <c r="H601" s="35"/>
      <c r="I601" s="200"/>
      <c r="J601" s="199"/>
      <c r="K601" s="204"/>
      <c r="L601" s="85"/>
      <c r="M601" s="85"/>
      <c r="N601" s="85"/>
      <c r="O601" s="158"/>
    </row>
    <row r="602" spans="1:15" ht="15" customHeight="1" x14ac:dyDescent="0.25">
      <c r="A602" s="82"/>
      <c r="B602" s="35"/>
      <c r="C602" s="37"/>
      <c r="D602" s="35"/>
      <c r="E602" s="35"/>
      <c r="F602" s="36"/>
      <c r="G602" s="35"/>
      <c r="H602" s="35"/>
      <c r="I602" s="200"/>
      <c r="J602" s="199"/>
      <c r="K602" s="204"/>
      <c r="L602" s="85"/>
      <c r="M602" s="85"/>
      <c r="N602" s="85"/>
      <c r="O602" s="158"/>
    </row>
    <row r="603" spans="1:15" ht="15" customHeight="1" x14ac:dyDescent="0.25">
      <c r="A603" s="82"/>
      <c r="B603" s="35"/>
      <c r="C603" s="37"/>
      <c r="D603" s="35"/>
      <c r="E603" s="35"/>
      <c r="F603" s="36"/>
      <c r="G603" s="35"/>
      <c r="H603" s="35"/>
      <c r="I603" s="200"/>
      <c r="J603" s="199"/>
      <c r="K603" s="204"/>
      <c r="L603" s="85"/>
      <c r="M603" s="85"/>
      <c r="N603" s="85"/>
      <c r="O603" s="158"/>
    </row>
    <row r="604" spans="1:15" ht="15" customHeight="1" x14ac:dyDescent="0.25">
      <c r="A604" s="82"/>
      <c r="B604" s="35"/>
      <c r="C604" s="37"/>
      <c r="D604" s="35"/>
      <c r="E604" s="35"/>
      <c r="F604" s="36"/>
      <c r="G604" s="35"/>
      <c r="H604" s="35"/>
      <c r="I604" s="200"/>
      <c r="J604" s="199"/>
      <c r="K604" s="204"/>
      <c r="L604" s="85"/>
      <c r="M604" s="85"/>
      <c r="N604" s="85"/>
      <c r="O604" s="158"/>
    </row>
    <row r="605" spans="1:15" ht="15" customHeight="1" x14ac:dyDescent="0.25">
      <c r="A605" s="82"/>
      <c r="B605" s="35"/>
      <c r="C605" s="37"/>
      <c r="D605" s="35"/>
      <c r="E605" s="35"/>
      <c r="F605" s="36"/>
      <c r="G605" s="35"/>
      <c r="H605" s="35"/>
      <c r="I605" s="200"/>
      <c r="J605" s="199"/>
      <c r="K605" s="204"/>
      <c r="L605" s="85"/>
      <c r="M605" s="85"/>
      <c r="N605" s="85"/>
      <c r="O605" s="158"/>
    </row>
    <row r="606" spans="1:15" ht="15" customHeight="1" x14ac:dyDescent="0.25">
      <c r="A606" s="82"/>
      <c r="B606" s="35"/>
      <c r="C606" s="37"/>
      <c r="D606" s="35"/>
      <c r="E606" s="35"/>
      <c r="F606" s="36"/>
      <c r="G606" s="35"/>
      <c r="H606" s="35"/>
      <c r="I606" s="200"/>
      <c r="J606" s="199"/>
      <c r="K606" s="204"/>
      <c r="L606" s="85"/>
      <c r="M606" s="85"/>
      <c r="N606" s="85"/>
      <c r="O606" s="158"/>
    </row>
    <row r="607" spans="1:15" ht="15" customHeight="1" x14ac:dyDescent="0.25">
      <c r="A607" s="82"/>
      <c r="B607" s="35"/>
      <c r="C607" s="37"/>
      <c r="D607" s="35"/>
      <c r="E607" s="35"/>
      <c r="F607" s="36"/>
      <c r="G607" s="35"/>
      <c r="H607" s="35"/>
      <c r="I607" s="200"/>
      <c r="J607" s="199"/>
      <c r="K607" s="204"/>
      <c r="L607" s="85"/>
      <c r="M607" s="85"/>
      <c r="N607" s="85"/>
      <c r="O607" s="158"/>
    </row>
    <row r="608" spans="1:15" ht="15" customHeight="1" x14ac:dyDescent="0.25">
      <c r="A608" s="82"/>
      <c r="B608" s="35"/>
      <c r="C608" s="37"/>
      <c r="D608" s="35"/>
      <c r="E608" s="35"/>
      <c r="F608" s="36"/>
      <c r="G608" s="35"/>
      <c r="H608" s="35"/>
      <c r="I608" s="200"/>
      <c r="J608" s="199"/>
      <c r="K608" s="204"/>
      <c r="L608" s="85"/>
      <c r="M608" s="85"/>
      <c r="N608" s="85"/>
      <c r="O608" s="158"/>
    </row>
    <row r="609" spans="1:15" ht="15" customHeight="1" x14ac:dyDescent="0.25">
      <c r="A609" s="82"/>
      <c r="B609" s="35"/>
      <c r="C609" s="37"/>
      <c r="D609" s="35"/>
      <c r="E609" s="35"/>
      <c r="F609" s="36"/>
      <c r="G609" s="35"/>
      <c r="H609" s="35"/>
      <c r="I609" s="200"/>
      <c r="J609" s="199"/>
      <c r="K609" s="204"/>
      <c r="L609" s="85"/>
      <c r="M609" s="85"/>
      <c r="N609" s="85"/>
      <c r="O609" s="158"/>
    </row>
    <row r="610" spans="1:15" ht="15" customHeight="1" x14ac:dyDescent="0.25">
      <c r="A610" s="82"/>
      <c r="B610" s="35"/>
      <c r="C610" s="37"/>
      <c r="D610" s="35"/>
      <c r="E610" s="35"/>
      <c r="F610" s="36"/>
      <c r="G610" s="35"/>
      <c r="H610" s="35"/>
      <c r="I610" s="200"/>
      <c r="J610" s="199"/>
      <c r="K610" s="204"/>
      <c r="L610" s="85"/>
      <c r="M610" s="85"/>
      <c r="N610" s="85"/>
      <c r="O610" s="158"/>
    </row>
    <row r="611" spans="1:15" ht="15" customHeight="1" x14ac:dyDescent="0.25">
      <c r="A611" s="82"/>
      <c r="B611" s="35"/>
      <c r="C611" s="37"/>
      <c r="D611" s="35"/>
      <c r="E611" s="35"/>
      <c r="F611" s="36"/>
      <c r="G611" s="35"/>
      <c r="H611" s="35"/>
      <c r="I611" s="200"/>
      <c r="J611" s="199"/>
      <c r="K611" s="204"/>
      <c r="L611" s="85"/>
      <c r="M611" s="85"/>
      <c r="N611" s="85"/>
      <c r="O611" s="158"/>
    </row>
    <row r="612" spans="1:15" ht="15" customHeight="1" x14ac:dyDescent="0.25">
      <c r="A612" s="82"/>
      <c r="B612" s="35"/>
      <c r="C612" s="37"/>
      <c r="D612" s="35"/>
      <c r="E612" s="35"/>
      <c r="F612" s="36"/>
      <c r="G612" s="35"/>
      <c r="H612" s="35"/>
      <c r="I612" s="200"/>
      <c r="J612" s="199"/>
      <c r="K612" s="204"/>
      <c r="L612" s="85"/>
      <c r="M612" s="85"/>
      <c r="N612" s="85"/>
      <c r="O612" s="158"/>
    </row>
    <row r="613" spans="1:15" ht="15" customHeight="1" x14ac:dyDescent="0.25">
      <c r="A613" s="82"/>
      <c r="B613" s="35"/>
      <c r="C613" s="37"/>
      <c r="D613" s="35"/>
      <c r="E613" s="35"/>
      <c r="F613" s="36"/>
      <c r="G613" s="35"/>
      <c r="H613" s="35"/>
      <c r="I613" s="200"/>
      <c r="J613" s="199"/>
      <c r="K613" s="204"/>
      <c r="L613" s="85"/>
      <c r="M613" s="85"/>
      <c r="N613" s="85"/>
      <c r="O613" s="158"/>
    </row>
    <row r="614" spans="1:15" ht="15" customHeight="1" x14ac:dyDescent="0.25">
      <c r="A614" s="82"/>
      <c r="B614" s="35"/>
      <c r="C614" s="37"/>
      <c r="D614" s="35"/>
      <c r="E614" s="35"/>
      <c r="F614" s="36"/>
      <c r="G614" s="35"/>
      <c r="H614" s="35"/>
      <c r="I614" s="200"/>
      <c r="J614" s="199"/>
      <c r="K614" s="204"/>
      <c r="L614" s="85"/>
      <c r="M614" s="85"/>
      <c r="N614" s="85"/>
      <c r="O614" s="158"/>
    </row>
    <row r="615" spans="1:15" ht="15" customHeight="1" x14ac:dyDescent="0.25">
      <c r="A615" s="82"/>
      <c r="B615" s="35"/>
      <c r="C615" s="37"/>
      <c r="D615" s="35"/>
      <c r="E615" s="35"/>
      <c r="F615" s="36"/>
      <c r="G615" s="35"/>
      <c r="H615" s="35"/>
      <c r="I615" s="200"/>
      <c r="J615" s="199"/>
      <c r="K615" s="204"/>
      <c r="L615" s="85"/>
      <c r="M615" s="85"/>
      <c r="N615" s="85"/>
      <c r="O615" s="158"/>
    </row>
    <row r="616" spans="1:15" ht="15" customHeight="1" x14ac:dyDescent="0.25">
      <c r="A616" s="82"/>
      <c r="B616" s="35"/>
      <c r="C616" s="37"/>
      <c r="D616" s="35"/>
      <c r="E616" s="35"/>
      <c r="F616" s="36"/>
      <c r="G616" s="35"/>
      <c r="H616" s="35"/>
      <c r="I616" s="200"/>
      <c r="J616" s="199"/>
      <c r="K616" s="204"/>
      <c r="L616" s="85"/>
      <c r="M616" s="85"/>
      <c r="N616" s="85"/>
      <c r="O616" s="158"/>
    </row>
    <row r="617" spans="1:15" ht="15" customHeight="1" x14ac:dyDescent="0.25">
      <c r="A617" s="82"/>
      <c r="B617" s="35"/>
      <c r="C617" s="37"/>
      <c r="D617" s="35"/>
      <c r="E617" s="35"/>
      <c r="F617" s="36"/>
      <c r="G617" s="35"/>
      <c r="H617" s="35"/>
      <c r="I617" s="200"/>
      <c r="J617" s="199"/>
      <c r="K617" s="204"/>
      <c r="L617" s="85"/>
      <c r="M617" s="85"/>
      <c r="N617" s="85"/>
      <c r="O617" s="158"/>
    </row>
    <row r="618" spans="1:15" ht="15" customHeight="1" x14ac:dyDescent="0.25">
      <c r="A618" s="82"/>
      <c r="B618" s="35"/>
      <c r="C618" s="37"/>
      <c r="D618" s="35"/>
      <c r="E618" s="35"/>
      <c r="F618" s="36"/>
      <c r="G618" s="35"/>
      <c r="H618" s="35"/>
      <c r="I618" s="200"/>
      <c r="J618" s="199"/>
      <c r="K618" s="204"/>
      <c r="L618" s="85"/>
      <c r="M618" s="85"/>
      <c r="N618" s="85"/>
      <c r="O618" s="158"/>
    </row>
    <row r="619" spans="1:15" ht="15" customHeight="1" x14ac:dyDescent="0.25">
      <c r="A619" s="82"/>
      <c r="B619" s="35"/>
      <c r="C619" s="37"/>
      <c r="D619" s="35"/>
      <c r="E619" s="35"/>
      <c r="F619" s="36"/>
      <c r="G619" s="35"/>
      <c r="H619" s="35"/>
      <c r="I619" s="200"/>
      <c r="J619" s="199"/>
      <c r="K619" s="204"/>
      <c r="L619" s="85"/>
      <c r="M619" s="85"/>
      <c r="N619" s="85"/>
      <c r="O619" s="158"/>
    </row>
    <row r="620" spans="1:15" ht="15" customHeight="1" x14ac:dyDescent="0.25">
      <c r="A620" s="82"/>
      <c r="B620" s="35"/>
      <c r="C620" s="37"/>
      <c r="D620" s="35"/>
      <c r="E620" s="35"/>
      <c r="F620" s="36"/>
      <c r="G620" s="35"/>
      <c r="H620" s="35"/>
      <c r="I620" s="200"/>
      <c r="J620" s="199"/>
      <c r="K620" s="204"/>
      <c r="L620" s="85"/>
      <c r="M620" s="85"/>
      <c r="N620" s="85"/>
      <c r="O620" s="158"/>
    </row>
    <row r="621" spans="1:15" ht="15" customHeight="1" x14ac:dyDescent="0.25">
      <c r="A621" s="82"/>
      <c r="B621" s="35"/>
      <c r="C621" s="37"/>
      <c r="D621" s="35"/>
      <c r="E621" s="35"/>
      <c r="F621" s="36"/>
      <c r="G621" s="35"/>
      <c r="H621" s="35"/>
      <c r="I621" s="200"/>
      <c r="J621" s="199"/>
      <c r="K621" s="204"/>
      <c r="L621" s="85"/>
      <c r="M621" s="85"/>
      <c r="N621" s="85"/>
      <c r="O621" s="158"/>
    </row>
    <row r="622" spans="1:15" ht="15" customHeight="1" x14ac:dyDescent="0.25">
      <c r="A622" s="82"/>
      <c r="B622" s="35"/>
      <c r="C622" s="37"/>
      <c r="D622" s="35"/>
      <c r="E622" s="35"/>
      <c r="F622" s="36"/>
      <c r="G622" s="35"/>
      <c r="H622" s="35"/>
      <c r="I622" s="200"/>
      <c r="J622" s="199"/>
      <c r="K622" s="204"/>
      <c r="L622" s="85"/>
      <c r="M622" s="85"/>
      <c r="N622" s="85"/>
      <c r="O622" s="158"/>
    </row>
    <row r="623" spans="1:15" ht="15" customHeight="1" x14ac:dyDescent="0.25">
      <c r="A623" s="82"/>
      <c r="B623" s="35"/>
      <c r="C623" s="37"/>
      <c r="D623" s="35"/>
      <c r="E623" s="35"/>
      <c r="F623" s="36"/>
      <c r="G623" s="35"/>
      <c r="H623" s="35"/>
      <c r="I623" s="200"/>
      <c r="J623" s="199"/>
      <c r="K623" s="204"/>
      <c r="L623" s="85"/>
      <c r="M623" s="85"/>
      <c r="N623" s="85"/>
      <c r="O623" s="158"/>
    </row>
    <row r="624" spans="1:15" ht="15" customHeight="1" x14ac:dyDescent="0.25">
      <c r="A624" s="82"/>
      <c r="B624" s="35"/>
      <c r="C624" s="37"/>
      <c r="D624" s="35"/>
      <c r="E624" s="35"/>
      <c r="F624" s="36"/>
      <c r="G624" s="35"/>
      <c r="H624" s="35"/>
      <c r="I624" s="200"/>
      <c r="J624" s="199"/>
      <c r="K624" s="204"/>
      <c r="L624" s="85"/>
      <c r="M624" s="85"/>
      <c r="N624" s="85"/>
      <c r="O624" s="158"/>
    </row>
    <row r="625" spans="1:15" ht="15" customHeight="1" x14ac:dyDescent="0.25">
      <c r="A625" s="82"/>
      <c r="B625" s="35"/>
      <c r="C625" s="37"/>
      <c r="D625" s="35"/>
      <c r="E625" s="35"/>
      <c r="F625" s="36"/>
      <c r="G625" s="35"/>
      <c r="H625" s="35"/>
      <c r="I625" s="200"/>
      <c r="J625" s="199"/>
      <c r="K625" s="204"/>
      <c r="L625" s="85"/>
      <c r="M625" s="85"/>
      <c r="N625" s="85"/>
      <c r="O625" s="158"/>
    </row>
    <row r="626" spans="1:15" ht="15" customHeight="1" x14ac:dyDescent="0.25">
      <c r="A626" s="82"/>
      <c r="B626" s="35"/>
      <c r="C626" s="37"/>
      <c r="D626" s="35"/>
      <c r="E626" s="35"/>
      <c r="F626" s="36"/>
      <c r="G626" s="35"/>
      <c r="H626" s="35"/>
      <c r="I626" s="200"/>
      <c r="J626" s="199"/>
      <c r="K626" s="204"/>
      <c r="L626" s="85"/>
      <c r="M626" s="85"/>
      <c r="N626" s="85"/>
      <c r="O626" s="158"/>
    </row>
    <row r="627" spans="1:15" ht="15" customHeight="1" x14ac:dyDescent="0.25">
      <c r="A627" s="82"/>
      <c r="B627" s="35"/>
      <c r="C627" s="37"/>
      <c r="D627" s="35"/>
      <c r="E627" s="35"/>
      <c r="F627" s="36"/>
      <c r="G627" s="35"/>
      <c r="H627" s="35"/>
      <c r="I627" s="200"/>
      <c r="J627" s="199"/>
      <c r="K627" s="204"/>
      <c r="L627" s="85"/>
      <c r="M627" s="85"/>
      <c r="N627" s="85"/>
      <c r="O627" s="158"/>
    </row>
    <row r="628" spans="1:15" ht="15" customHeight="1" x14ac:dyDescent="0.25">
      <c r="A628" s="82"/>
      <c r="B628" s="35"/>
      <c r="C628" s="37"/>
      <c r="D628" s="35"/>
      <c r="E628" s="35"/>
      <c r="F628" s="36"/>
      <c r="G628" s="35"/>
      <c r="H628" s="35"/>
      <c r="I628" s="200"/>
      <c r="J628" s="199"/>
      <c r="K628" s="204"/>
      <c r="L628" s="85"/>
      <c r="M628" s="85"/>
      <c r="N628" s="85"/>
      <c r="O628" s="158"/>
    </row>
    <row r="629" spans="1:15" ht="15" customHeight="1" x14ac:dyDescent="0.25">
      <c r="A629" s="82"/>
      <c r="B629" s="35"/>
      <c r="C629" s="37"/>
      <c r="D629" s="35"/>
      <c r="E629" s="35"/>
      <c r="F629" s="36"/>
      <c r="G629" s="35"/>
      <c r="H629" s="35"/>
      <c r="I629" s="200"/>
      <c r="J629" s="199"/>
      <c r="K629" s="204"/>
      <c r="L629" s="85"/>
      <c r="M629" s="85"/>
      <c r="N629" s="85"/>
      <c r="O629" s="158"/>
    </row>
    <row r="630" spans="1:15" ht="15" customHeight="1" x14ac:dyDescent="0.25">
      <c r="A630" s="82"/>
      <c r="B630" s="35"/>
      <c r="C630" s="37"/>
      <c r="D630" s="35"/>
      <c r="E630" s="35"/>
      <c r="F630" s="36"/>
      <c r="G630" s="35"/>
      <c r="H630" s="35"/>
      <c r="I630" s="200"/>
      <c r="J630" s="199"/>
      <c r="K630" s="204"/>
      <c r="L630" s="85"/>
      <c r="M630" s="85"/>
      <c r="N630" s="85"/>
      <c r="O630" s="158"/>
    </row>
    <row r="631" spans="1:15" ht="15" customHeight="1" x14ac:dyDescent="0.25">
      <c r="A631" s="82"/>
      <c r="B631" s="35"/>
      <c r="C631" s="37"/>
      <c r="D631" s="35"/>
      <c r="E631" s="35"/>
      <c r="F631" s="36"/>
      <c r="G631" s="35"/>
      <c r="H631" s="35"/>
      <c r="I631" s="200"/>
      <c r="J631" s="199"/>
      <c r="K631" s="204"/>
      <c r="L631" s="85"/>
      <c r="M631" s="85"/>
      <c r="N631" s="85"/>
      <c r="O631" s="158"/>
    </row>
    <row r="632" spans="1:15" ht="15" customHeight="1" x14ac:dyDescent="0.25">
      <c r="A632" s="82"/>
      <c r="B632" s="35"/>
      <c r="C632" s="37"/>
      <c r="D632" s="35"/>
      <c r="E632" s="35"/>
      <c r="F632" s="36"/>
      <c r="G632" s="35"/>
      <c r="H632" s="35"/>
      <c r="I632" s="200"/>
      <c r="J632" s="199"/>
      <c r="K632" s="204"/>
      <c r="L632" s="85"/>
      <c r="M632" s="85"/>
      <c r="N632" s="85"/>
      <c r="O632" s="158"/>
    </row>
    <row r="633" spans="1:15" ht="15" customHeight="1" x14ac:dyDescent="0.25">
      <c r="A633" s="82"/>
      <c r="B633" s="35"/>
      <c r="C633" s="37"/>
      <c r="D633" s="35"/>
      <c r="E633" s="35"/>
      <c r="F633" s="36"/>
      <c r="G633" s="35"/>
      <c r="H633" s="35"/>
      <c r="I633" s="200"/>
      <c r="J633" s="199"/>
      <c r="K633" s="204"/>
      <c r="L633" s="85"/>
      <c r="M633" s="85"/>
      <c r="N633" s="85"/>
      <c r="O633" s="158"/>
    </row>
    <row r="634" spans="1:15" ht="15" customHeight="1" x14ac:dyDescent="0.25">
      <c r="A634" s="82"/>
      <c r="B634" s="35"/>
      <c r="C634" s="37"/>
      <c r="D634" s="35"/>
      <c r="E634" s="35"/>
      <c r="F634" s="36"/>
      <c r="G634" s="35"/>
      <c r="H634" s="35"/>
      <c r="I634" s="200"/>
      <c r="J634" s="199"/>
      <c r="K634" s="204"/>
      <c r="L634" s="85"/>
      <c r="M634" s="85"/>
      <c r="N634" s="85"/>
      <c r="O634" s="158"/>
    </row>
    <row r="635" spans="1:15" ht="15" customHeight="1" x14ac:dyDescent="0.25">
      <c r="A635" s="82"/>
      <c r="B635" s="35"/>
      <c r="C635" s="37"/>
      <c r="D635" s="35"/>
      <c r="E635" s="35"/>
      <c r="F635" s="36"/>
      <c r="G635" s="35"/>
      <c r="H635" s="35"/>
      <c r="I635" s="200"/>
      <c r="J635" s="199"/>
      <c r="K635" s="204"/>
      <c r="L635" s="85"/>
      <c r="M635" s="85"/>
      <c r="N635" s="85"/>
      <c r="O635" s="158"/>
    </row>
    <row r="636" spans="1:15" ht="15" customHeight="1" x14ac:dyDescent="0.25">
      <c r="A636" s="82"/>
      <c r="B636" s="35"/>
      <c r="C636" s="37"/>
      <c r="D636" s="35"/>
      <c r="E636" s="35"/>
      <c r="F636" s="36"/>
      <c r="G636" s="35"/>
      <c r="H636" s="35"/>
      <c r="I636" s="200"/>
      <c r="J636" s="199"/>
      <c r="K636" s="204"/>
      <c r="L636" s="85"/>
      <c r="M636" s="85"/>
      <c r="N636" s="85"/>
      <c r="O636" s="158"/>
    </row>
    <row r="637" spans="1:15" ht="15" customHeight="1" x14ac:dyDescent="0.25">
      <c r="A637" s="82"/>
      <c r="B637" s="35"/>
      <c r="C637" s="37"/>
      <c r="D637" s="35"/>
      <c r="E637" s="35"/>
      <c r="F637" s="36"/>
      <c r="G637" s="35"/>
      <c r="H637" s="35"/>
      <c r="I637" s="200"/>
      <c r="J637" s="199"/>
      <c r="K637" s="204"/>
      <c r="L637" s="85"/>
      <c r="M637" s="85"/>
      <c r="N637" s="85"/>
      <c r="O637" s="158"/>
    </row>
    <row r="638" spans="1:15" ht="15" customHeight="1" x14ac:dyDescent="0.25">
      <c r="A638" s="82"/>
      <c r="B638" s="35"/>
      <c r="C638" s="37"/>
      <c r="D638" s="35"/>
      <c r="E638" s="35"/>
      <c r="F638" s="36"/>
      <c r="G638" s="35"/>
      <c r="H638" s="35"/>
      <c r="I638" s="200"/>
      <c r="J638" s="199"/>
      <c r="K638" s="204"/>
      <c r="L638" s="85"/>
      <c r="M638" s="85"/>
      <c r="N638" s="85"/>
      <c r="O638" s="158"/>
    </row>
    <row r="639" spans="1:15" ht="15" customHeight="1" x14ac:dyDescent="0.25">
      <c r="A639" s="82"/>
      <c r="B639" s="35"/>
      <c r="C639" s="37"/>
      <c r="D639" s="35"/>
      <c r="E639" s="35"/>
      <c r="F639" s="36"/>
      <c r="G639" s="35"/>
      <c r="H639" s="35"/>
      <c r="I639" s="200"/>
      <c r="J639" s="199"/>
      <c r="K639" s="204"/>
      <c r="L639" s="85"/>
      <c r="M639" s="85"/>
      <c r="N639" s="85"/>
      <c r="O639" s="158"/>
    </row>
    <row r="640" spans="1:15" ht="15" customHeight="1" x14ac:dyDescent="0.25">
      <c r="A640" s="82"/>
      <c r="B640" s="35"/>
      <c r="C640" s="37"/>
      <c r="D640" s="35"/>
      <c r="E640" s="35"/>
      <c r="F640" s="36"/>
      <c r="G640" s="35"/>
      <c r="H640" s="35"/>
      <c r="I640" s="200"/>
      <c r="J640" s="199"/>
      <c r="K640" s="204"/>
      <c r="L640" s="85"/>
      <c r="M640" s="85"/>
      <c r="N640" s="85"/>
      <c r="O640" s="158"/>
    </row>
    <row r="641" spans="1:15" ht="15" customHeight="1" x14ac:dyDescent="0.25">
      <c r="A641" s="82"/>
      <c r="B641" s="35"/>
      <c r="C641" s="37"/>
      <c r="D641" s="35"/>
      <c r="E641" s="35"/>
      <c r="F641" s="36"/>
      <c r="G641" s="35"/>
      <c r="H641" s="35"/>
      <c r="I641" s="200"/>
      <c r="J641" s="199"/>
      <c r="K641" s="204"/>
      <c r="L641" s="85"/>
      <c r="M641" s="85"/>
      <c r="N641" s="85"/>
      <c r="O641" s="158"/>
    </row>
    <row r="642" spans="1:15" ht="15" customHeight="1" x14ac:dyDescent="0.25">
      <c r="A642" s="82"/>
      <c r="B642" s="35"/>
      <c r="C642" s="37"/>
      <c r="D642" s="35"/>
      <c r="E642" s="35"/>
      <c r="F642" s="36"/>
      <c r="G642" s="35"/>
      <c r="H642" s="35"/>
      <c r="I642" s="200"/>
      <c r="J642" s="199"/>
      <c r="K642" s="204"/>
      <c r="L642" s="85"/>
      <c r="M642" s="85"/>
      <c r="N642" s="85"/>
      <c r="O642" s="158"/>
    </row>
    <row r="643" spans="1:15" ht="15" customHeight="1" x14ac:dyDescent="0.25">
      <c r="A643" s="82"/>
      <c r="B643" s="35"/>
      <c r="C643" s="37"/>
      <c r="D643" s="35"/>
      <c r="E643" s="35"/>
      <c r="F643" s="36"/>
      <c r="G643" s="35"/>
      <c r="H643" s="35"/>
      <c r="I643" s="200"/>
      <c r="J643" s="199"/>
      <c r="K643" s="204"/>
      <c r="L643" s="85"/>
      <c r="M643" s="85"/>
      <c r="N643" s="85"/>
      <c r="O643" s="158"/>
    </row>
    <row r="644" spans="1:15" ht="15" customHeight="1" x14ac:dyDescent="0.25">
      <c r="A644" s="82"/>
      <c r="B644" s="35"/>
      <c r="C644" s="37"/>
      <c r="D644" s="35"/>
      <c r="E644" s="35"/>
      <c r="F644" s="36"/>
      <c r="G644" s="35"/>
      <c r="H644" s="35"/>
      <c r="I644" s="200"/>
      <c r="J644" s="199"/>
      <c r="K644" s="204"/>
      <c r="L644" s="85"/>
      <c r="M644" s="85"/>
      <c r="N644" s="85"/>
      <c r="O644" s="158"/>
    </row>
    <row r="645" spans="1:15" ht="15" customHeight="1" x14ac:dyDescent="0.25">
      <c r="A645" s="82"/>
      <c r="B645" s="35"/>
      <c r="C645" s="37"/>
      <c r="D645" s="35"/>
      <c r="E645" s="35"/>
      <c r="F645" s="36"/>
      <c r="G645" s="35"/>
      <c r="H645" s="35"/>
      <c r="I645" s="200"/>
      <c r="J645" s="199"/>
      <c r="K645" s="204"/>
      <c r="L645" s="85"/>
      <c r="M645" s="85"/>
      <c r="N645" s="85"/>
      <c r="O645" s="158"/>
    </row>
    <row r="646" spans="1:15" ht="15" customHeight="1" x14ac:dyDescent="0.25">
      <c r="A646" s="82"/>
      <c r="B646" s="35"/>
      <c r="C646" s="37"/>
      <c r="D646" s="35"/>
      <c r="E646" s="35"/>
      <c r="F646" s="36"/>
      <c r="G646" s="35"/>
      <c r="H646" s="35"/>
      <c r="I646" s="200"/>
      <c r="J646" s="199"/>
      <c r="K646" s="204"/>
      <c r="L646" s="85"/>
      <c r="M646" s="85"/>
      <c r="N646" s="85"/>
      <c r="O646" s="158"/>
    </row>
    <row r="647" spans="1:15" ht="15" customHeight="1" x14ac:dyDescent="0.25">
      <c r="A647" s="82"/>
      <c r="B647" s="35"/>
      <c r="C647" s="37"/>
      <c r="D647" s="35"/>
      <c r="E647" s="35"/>
      <c r="F647" s="36"/>
      <c r="G647" s="35"/>
      <c r="H647" s="35"/>
      <c r="I647" s="200"/>
      <c r="J647" s="199"/>
      <c r="K647" s="204"/>
      <c r="L647" s="85"/>
      <c r="M647" s="85"/>
      <c r="N647" s="85"/>
      <c r="O647" s="158"/>
    </row>
    <row r="648" spans="1:15" ht="15" customHeight="1" x14ac:dyDescent="0.25">
      <c r="A648" s="82"/>
      <c r="B648" s="35"/>
      <c r="C648" s="37"/>
      <c r="D648" s="35"/>
      <c r="E648" s="35"/>
      <c r="F648" s="36"/>
      <c r="G648" s="35"/>
      <c r="H648" s="35"/>
      <c r="I648" s="200"/>
      <c r="J648" s="199"/>
      <c r="K648" s="204"/>
      <c r="L648" s="85"/>
      <c r="M648" s="85"/>
      <c r="N648" s="85"/>
      <c r="O648" s="158"/>
    </row>
    <row r="649" spans="1:15" ht="15" customHeight="1" x14ac:dyDescent="0.25">
      <c r="A649" s="82"/>
      <c r="B649" s="35"/>
      <c r="C649" s="37"/>
      <c r="D649" s="35"/>
      <c r="E649" s="35"/>
      <c r="F649" s="36"/>
      <c r="G649" s="35"/>
      <c r="H649" s="35"/>
      <c r="I649" s="200"/>
      <c r="J649" s="199"/>
      <c r="K649" s="204"/>
      <c r="L649" s="85"/>
      <c r="M649" s="85"/>
      <c r="N649" s="85"/>
      <c r="O649" s="158"/>
    </row>
    <row r="650" spans="1:15" ht="15" customHeight="1" x14ac:dyDescent="0.25">
      <c r="A650" s="82"/>
      <c r="B650" s="35"/>
      <c r="C650" s="37"/>
      <c r="D650" s="35"/>
      <c r="E650" s="35"/>
      <c r="F650" s="36"/>
      <c r="G650" s="35"/>
      <c r="H650" s="35"/>
      <c r="I650" s="200"/>
      <c r="J650" s="199"/>
      <c r="K650" s="204"/>
      <c r="L650" s="85"/>
      <c r="M650" s="85"/>
      <c r="N650" s="85"/>
      <c r="O650" s="158"/>
    </row>
    <row r="651" spans="1:15" ht="15" customHeight="1" x14ac:dyDescent="0.25">
      <c r="A651" s="82"/>
      <c r="B651" s="35"/>
      <c r="C651" s="37"/>
      <c r="D651" s="35"/>
      <c r="E651" s="35"/>
      <c r="F651" s="36"/>
      <c r="G651" s="35"/>
      <c r="H651" s="35"/>
      <c r="I651" s="200"/>
      <c r="J651" s="199"/>
      <c r="K651" s="204"/>
      <c r="L651" s="85"/>
      <c r="M651" s="85"/>
      <c r="N651" s="85"/>
      <c r="O651" s="158"/>
    </row>
    <row r="652" spans="1:15" ht="15" customHeight="1" x14ac:dyDescent="0.25">
      <c r="A652" s="82"/>
      <c r="B652" s="35"/>
      <c r="C652" s="37"/>
      <c r="D652" s="35"/>
      <c r="E652" s="35"/>
      <c r="F652" s="36"/>
      <c r="G652" s="35"/>
      <c r="H652" s="35"/>
      <c r="I652" s="200"/>
      <c r="J652" s="199"/>
      <c r="K652" s="204"/>
      <c r="L652" s="85"/>
      <c r="M652" s="85"/>
      <c r="N652" s="85"/>
      <c r="O652" s="158"/>
    </row>
    <row r="653" spans="1:15" ht="15" customHeight="1" x14ac:dyDescent="0.25">
      <c r="A653" s="82"/>
      <c r="B653" s="35"/>
      <c r="C653" s="37"/>
      <c r="D653" s="35"/>
      <c r="E653" s="35"/>
      <c r="F653" s="36"/>
      <c r="G653" s="35"/>
      <c r="H653" s="35"/>
      <c r="I653" s="200"/>
      <c r="J653" s="199"/>
      <c r="K653" s="204"/>
      <c r="L653" s="85"/>
      <c r="M653" s="85"/>
      <c r="N653" s="85"/>
      <c r="O653" s="158"/>
    </row>
    <row r="654" spans="1:15" ht="15" customHeight="1" x14ac:dyDescent="0.25">
      <c r="A654" s="82"/>
      <c r="B654" s="35"/>
      <c r="C654" s="37"/>
      <c r="D654" s="35"/>
      <c r="E654" s="35"/>
      <c r="F654" s="36"/>
      <c r="G654" s="35"/>
      <c r="H654" s="35"/>
      <c r="I654" s="200"/>
      <c r="J654" s="199"/>
      <c r="K654" s="204"/>
      <c r="L654" s="85"/>
      <c r="M654" s="85"/>
      <c r="N654" s="85"/>
      <c r="O654" s="158"/>
    </row>
    <row r="655" spans="1:15" ht="15" customHeight="1" x14ac:dyDescent="0.25">
      <c r="A655" s="82"/>
      <c r="B655" s="35"/>
      <c r="C655" s="37"/>
      <c r="D655" s="35"/>
      <c r="E655" s="35"/>
      <c r="F655" s="36"/>
      <c r="G655" s="35"/>
      <c r="H655" s="35"/>
      <c r="I655" s="200"/>
      <c r="J655" s="199"/>
      <c r="K655" s="204"/>
      <c r="L655" s="85"/>
      <c r="M655" s="85"/>
      <c r="N655" s="85"/>
      <c r="O655" s="158"/>
    </row>
    <row r="656" spans="1:15" ht="15" customHeight="1" x14ac:dyDescent="0.25">
      <c r="A656" s="82"/>
      <c r="B656" s="35"/>
      <c r="C656" s="37"/>
      <c r="D656" s="35"/>
      <c r="E656" s="35"/>
      <c r="F656" s="36"/>
      <c r="G656" s="35"/>
      <c r="H656" s="35"/>
      <c r="I656" s="200"/>
      <c r="J656" s="199"/>
      <c r="K656" s="204"/>
      <c r="L656" s="85"/>
      <c r="M656" s="85"/>
      <c r="N656" s="85"/>
      <c r="O656" s="158"/>
    </row>
    <row r="657" spans="1:15" ht="15" customHeight="1" x14ac:dyDescent="0.25">
      <c r="A657" s="82"/>
      <c r="B657" s="35"/>
      <c r="C657" s="37"/>
      <c r="D657" s="35"/>
      <c r="E657" s="35"/>
      <c r="F657" s="36"/>
      <c r="G657" s="35"/>
      <c r="H657" s="35"/>
      <c r="I657" s="200"/>
      <c r="J657" s="199"/>
      <c r="K657" s="204"/>
      <c r="L657" s="85"/>
      <c r="M657" s="85"/>
      <c r="N657" s="85"/>
      <c r="O657" s="158"/>
    </row>
    <row r="658" spans="1:15" ht="15" customHeight="1" x14ac:dyDescent="0.25">
      <c r="A658" s="82"/>
      <c r="B658" s="35"/>
      <c r="C658" s="37"/>
      <c r="D658" s="35"/>
      <c r="E658" s="35"/>
      <c r="F658" s="36"/>
      <c r="G658" s="35"/>
      <c r="H658" s="35"/>
      <c r="I658" s="200"/>
      <c r="J658" s="199"/>
      <c r="K658" s="204"/>
      <c r="L658" s="85"/>
      <c r="M658" s="85"/>
      <c r="N658" s="85"/>
      <c r="O658" s="158"/>
    </row>
    <row r="659" spans="1:15" ht="15" customHeight="1" x14ac:dyDescent="0.25">
      <c r="A659" s="82"/>
      <c r="B659" s="35"/>
      <c r="C659" s="37"/>
      <c r="D659" s="35"/>
      <c r="E659" s="35"/>
      <c r="F659" s="36"/>
      <c r="G659" s="35"/>
      <c r="H659" s="35"/>
      <c r="I659" s="200"/>
      <c r="J659" s="199"/>
      <c r="K659" s="204"/>
      <c r="L659" s="85"/>
      <c r="M659" s="85"/>
      <c r="N659" s="85"/>
      <c r="O659" s="158"/>
    </row>
    <row r="660" spans="1:15" ht="15" customHeight="1" x14ac:dyDescent="0.25">
      <c r="A660" s="82"/>
      <c r="B660" s="35"/>
      <c r="C660" s="37"/>
      <c r="D660" s="35"/>
      <c r="E660" s="35"/>
      <c r="F660" s="36"/>
      <c r="G660" s="35"/>
      <c r="H660" s="35"/>
      <c r="I660" s="200"/>
      <c r="J660" s="199"/>
      <c r="K660" s="204"/>
      <c r="L660" s="85"/>
      <c r="M660" s="85"/>
      <c r="N660" s="85"/>
      <c r="O660" s="158"/>
    </row>
    <row r="661" spans="1:15" ht="15" customHeight="1" x14ac:dyDescent="0.25">
      <c r="A661" s="82"/>
      <c r="B661" s="35"/>
      <c r="C661" s="37"/>
      <c r="D661" s="35"/>
      <c r="E661" s="35"/>
      <c r="F661" s="36"/>
      <c r="G661" s="35"/>
      <c r="H661" s="35"/>
      <c r="I661" s="200"/>
      <c r="J661" s="199"/>
      <c r="K661" s="204"/>
      <c r="L661" s="85"/>
      <c r="M661" s="85"/>
      <c r="N661" s="85"/>
      <c r="O661" s="158"/>
    </row>
    <row r="662" spans="1:15" ht="15" customHeight="1" x14ac:dyDescent="0.25">
      <c r="A662" s="82"/>
      <c r="B662" s="35"/>
      <c r="C662" s="37"/>
      <c r="D662" s="35"/>
      <c r="E662" s="35"/>
      <c r="F662" s="36"/>
      <c r="G662" s="35"/>
      <c r="H662" s="35"/>
      <c r="I662" s="200"/>
      <c r="J662" s="199"/>
      <c r="K662" s="204"/>
      <c r="L662" s="85"/>
      <c r="M662" s="85"/>
      <c r="N662" s="85"/>
      <c r="O662" s="158"/>
    </row>
    <row r="663" spans="1:15" ht="15" customHeight="1" x14ac:dyDescent="0.25">
      <c r="A663" s="82"/>
      <c r="B663" s="35"/>
      <c r="C663" s="37"/>
      <c r="D663" s="35"/>
      <c r="E663" s="35"/>
      <c r="F663" s="36"/>
      <c r="G663" s="35"/>
      <c r="H663" s="35"/>
      <c r="I663" s="200"/>
      <c r="J663" s="199"/>
      <c r="K663" s="204"/>
      <c r="L663" s="85"/>
      <c r="M663" s="85"/>
      <c r="N663" s="85"/>
      <c r="O663" s="158"/>
    </row>
    <row r="664" spans="1:15" ht="15" customHeight="1" x14ac:dyDescent="0.25">
      <c r="A664" s="82"/>
      <c r="B664" s="35"/>
      <c r="C664" s="37"/>
      <c r="D664" s="35"/>
      <c r="E664" s="35"/>
      <c r="F664" s="36"/>
      <c r="G664" s="35"/>
      <c r="H664" s="35"/>
      <c r="I664" s="200"/>
      <c r="J664" s="199"/>
      <c r="K664" s="204"/>
      <c r="L664" s="85"/>
      <c r="M664" s="85"/>
      <c r="N664" s="85"/>
      <c r="O664" s="158"/>
    </row>
    <row r="665" spans="1:15" ht="15" customHeight="1" x14ac:dyDescent="0.25">
      <c r="A665" s="82"/>
      <c r="B665" s="35"/>
      <c r="C665" s="37"/>
      <c r="D665" s="35"/>
      <c r="E665" s="35"/>
      <c r="F665" s="36"/>
      <c r="G665" s="35"/>
      <c r="H665" s="35"/>
      <c r="I665" s="200"/>
      <c r="J665" s="199"/>
      <c r="K665" s="204"/>
      <c r="L665" s="85"/>
      <c r="M665" s="85"/>
      <c r="N665" s="85"/>
      <c r="O665" s="158"/>
    </row>
    <row r="666" spans="1:15" ht="15" customHeight="1" x14ac:dyDescent="0.25">
      <c r="A666" s="82"/>
      <c r="B666" s="35"/>
      <c r="C666" s="37"/>
      <c r="D666" s="35"/>
      <c r="E666" s="35"/>
      <c r="F666" s="36"/>
      <c r="G666" s="35"/>
      <c r="H666" s="35"/>
      <c r="I666" s="200"/>
      <c r="J666" s="199"/>
      <c r="K666" s="204"/>
      <c r="L666" s="85"/>
      <c r="M666" s="85"/>
      <c r="N666" s="85"/>
      <c r="O666" s="158"/>
    </row>
    <row r="667" spans="1:15" ht="15" customHeight="1" x14ac:dyDescent="0.25">
      <c r="A667" s="82"/>
      <c r="B667" s="35"/>
      <c r="C667" s="37"/>
      <c r="D667" s="35"/>
      <c r="E667" s="35"/>
      <c r="F667" s="36"/>
      <c r="G667" s="35"/>
      <c r="H667" s="35"/>
      <c r="I667" s="200"/>
      <c r="J667" s="199"/>
      <c r="K667" s="204"/>
      <c r="L667" s="85"/>
      <c r="M667" s="85"/>
      <c r="N667" s="85"/>
      <c r="O667" s="158"/>
    </row>
    <row r="668" spans="1:15" ht="15" customHeight="1" x14ac:dyDescent="0.25">
      <c r="A668" s="82"/>
      <c r="B668" s="35"/>
      <c r="C668" s="37"/>
      <c r="D668" s="35"/>
      <c r="E668" s="35"/>
      <c r="F668" s="36"/>
      <c r="G668" s="35"/>
      <c r="H668" s="35"/>
      <c r="I668" s="200"/>
      <c r="J668" s="199"/>
      <c r="K668" s="204"/>
      <c r="L668" s="85"/>
      <c r="M668" s="85"/>
      <c r="N668" s="85"/>
      <c r="O668" s="158"/>
    </row>
    <row r="669" spans="1:15" ht="15" customHeight="1" x14ac:dyDescent="0.25">
      <c r="A669" s="82"/>
      <c r="B669" s="35"/>
      <c r="C669" s="37"/>
      <c r="D669" s="35"/>
      <c r="E669" s="35"/>
      <c r="F669" s="36"/>
      <c r="G669" s="35"/>
      <c r="H669" s="35"/>
      <c r="I669" s="200"/>
      <c r="J669" s="199"/>
      <c r="K669" s="204"/>
      <c r="L669" s="85"/>
      <c r="M669" s="85"/>
      <c r="N669" s="85"/>
      <c r="O669" s="158"/>
    </row>
    <row r="670" spans="1:15" ht="15" customHeight="1" x14ac:dyDescent="0.25">
      <c r="A670" s="82"/>
      <c r="B670" s="35"/>
      <c r="C670" s="37"/>
      <c r="D670" s="35"/>
      <c r="E670" s="35"/>
      <c r="F670" s="36"/>
      <c r="G670" s="35"/>
      <c r="H670" s="35"/>
      <c r="I670" s="200"/>
      <c r="J670" s="199"/>
      <c r="K670" s="204"/>
      <c r="L670" s="85"/>
      <c r="M670" s="85"/>
      <c r="N670" s="85"/>
      <c r="O670" s="158"/>
    </row>
    <row r="671" spans="1:15" ht="15" customHeight="1" x14ac:dyDescent="0.25">
      <c r="A671" s="82"/>
      <c r="B671" s="35"/>
      <c r="C671" s="37"/>
      <c r="D671" s="35"/>
      <c r="E671" s="35"/>
      <c r="F671" s="36"/>
      <c r="G671" s="35"/>
      <c r="H671" s="35"/>
      <c r="I671" s="200"/>
      <c r="J671" s="199"/>
      <c r="K671" s="204"/>
      <c r="L671" s="85"/>
      <c r="M671" s="85"/>
      <c r="N671" s="85"/>
      <c r="O671" s="158"/>
    </row>
    <row r="672" spans="1:15" ht="15" customHeight="1" x14ac:dyDescent="0.25">
      <c r="A672" s="82"/>
      <c r="B672" s="35"/>
      <c r="C672" s="37"/>
      <c r="D672" s="35"/>
      <c r="E672" s="35"/>
      <c r="F672" s="36"/>
      <c r="G672" s="35"/>
      <c r="H672" s="35"/>
      <c r="I672" s="200"/>
      <c r="J672" s="199"/>
      <c r="K672" s="204"/>
      <c r="L672" s="85"/>
      <c r="M672" s="85"/>
      <c r="N672" s="85"/>
      <c r="O672" s="158"/>
    </row>
    <row r="673" spans="1:15" ht="15" customHeight="1" x14ac:dyDescent="0.25">
      <c r="A673" s="82"/>
      <c r="B673" s="35"/>
      <c r="C673" s="37"/>
      <c r="D673" s="35"/>
      <c r="E673" s="35"/>
      <c r="F673" s="36"/>
      <c r="G673" s="35"/>
      <c r="H673" s="35"/>
      <c r="I673" s="200"/>
      <c r="J673" s="199"/>
      <c r="K673" s="204"/>
      <c r="L673" s="85"/>
      <c r="M673" s="85"/>
      <c r="N673" s="85"/>
      <c r="O673" s="158"/>
    </row>
    <row r="674" spans="1:15" ht="15" customHeight="1" x14ac:dyDescent="0.25">
      <c r="A674" s="82"/>
      <c r="B674" s="35"/>
      <c r="C674" s="37"/>
      <c r="D674" s="35"/>
      <c r="E674" s="35"/>
      <c r="F674" s="36"/>
      <c r="G674" s="35"/>
      <c r="H674" s="35"/>
      <c r="I674" s="200"/>
      <c r="J674" s="199"/>
      <c r="K674" s="204"/>
      <c r="L674" s="85"/>
      <c r="M674" s="85"/>
      <c r="N674" s="85"/>
      <c r="O674" s="158"/>
    </row>
    <row r="675" spans="1:15" ht="15" customHeight="1" x14ac:dyDescent="0.25">
      <c r="A675" s="82"/>
      <c r="B675" s="35"/>
      <c r="C675" s="37"/>
      <c r="D675" s="35"/>
      <c r="E675" s="35"/>
      <c r="F675" s="36"/>
      <c r="G675" s="35"/>
      <c r="H675" s="35"/>
      <c r="I675" s="200"/>
      <c r="J675" s="199"/>
      <c r="K675" s="204"/>
      <c r="L675" s="85"/>
      <c r="M675" s="85"/>
      <c r="N675" s="85"/>
      <c r="O675" s="158"/>
    </row>
    <row r="676" spans="1:15" ht="15" customHeight="1" x14ac:dyDescent="0.25">
      <c r="A676" s="82"/>
      <c r="B676" s="35"/>
      <c r="C676" s="37"/>
      <c r="D676" s="35"/>
      <c r="E676" s="35"/>
      <c r="F676" s="36"/>
      <c r="G676" s="35"/>
      <c r="H676" s="35"/>
      <c r="I676" s="200"/>
      <c r="J676" s="199"/>
      <c r="K676" s="204"/>
      <c r="L676" s="85"/>
      <c r="M676" s="85"/>
      <c r="N676" s="85"/>
      <c r="O676" s="158"/>
    </row>
    <row r="677" spans="1:15" ht="15" customHeight="1" x14ac:dyDescent="0.25">
      <c r="A677" s="82"/>
      <c r="B677" s="35"/>
      <c r="C677" s="37"/>
      <c r="D677" s="35"/>
      <c r="E677" s="35"/>
      <c r="F677" s="36"/>
      <c r="G677" s="35"/>
      <c r="H677" s="35"/>
      <c r="I677" s="200"/>
      <c r="J677" s="199"/>
      <c r="K677" s="204"/>
      <c r="L677" s="85"/>
      <c r="M677" s="85"/>
      <c r="N677" s="85"/>
      <c r="O677" s="158"/>
    </row>
    <row r="678" spans="1:15" ht="15" customHeight="1" x14ac:dyDescent="0.25">
      <c r="A678" s="82"/>
      <c r="B678" s="35"/>
      <c r="C678" s="37"/>
      <c r="D678" s="35"/>
      <c r="E678" s="35"/>
      <c r="F678" s="36"/>
      <c r="G678" s="35"/>
      <c r="H678" s="35"/>
      <c r="I678" s="200"/>
      <c r="J678" s="199"/>
      <c r="K678" s="204"/>
      <c r="L678" s="85"/>
      <c r="M678" s="85"/>
      <c r="N678" s="85"/>
      <c r="O678" s="158"/>
    </row>
    <row r="679" spans="1:15" ht="15" customHeight="1" x14ac:dyDescent="0.25">
      <c r="A679" s="82"/>
      <c r="B679" s="35"/>
      <c r="C679" s="37"/>
      <c r="D679" s="35"/>
      <c r="E679" s="35"/>
      <c r="F679" s="36"/>
      <c r="G679" s="35"/>
      <c r="H679" s="35"/>
      <c r="I679" s="200"/>
      <c r="J679" s="199"/>
      <c r="K679" s="204"/>
      <c r="L679" s="85"/>
      <c r="M679" s="85"/>
      <c r="N679" s="85"/>
      <c r="O679" s="158"/>
    </row>
    <row r="680" spans="1:15" ht="15" customHeight="1" x14ac:dyDescent="0.25">
      <c r="A680" s="82"/>
      <c r="B680" s="35"/>
      <c r="C680" s="37"/>
      <c r="D680" s="35"/>
      <c r="E680" s="35"/>
      <c r="F680" s="36"/>
      <c r="G680" s="35"/>
      <c r="H680" s="35"/>
      <c r="I680" s="200"/>
      <c r="J680" s="199"/>
      <c r="K680" s="204"/>
      <c r="L680" s="85"/>
      <c r="M680" s="85"/>
      <c r="N680" s="85"/>
      <c r="O680" s="158"/>
    </row>
    <row r="681" spans="1:15" ht="15" customHeight="1" x14ac:dyDescent="0.25">
      <c r="A681" s="82"/>
      <c r="B681" s="35"/>
      <c r="C681" s="37"/>
      <c r="D681" s="35"/>
      <c r="E681" s="35"/>
      <c r="F681" s="36"/>
      <c r="G681" s="35"/>
      <c r="H681" s="35"/>
      <c r="I681" s="200"/>
      <c r="J681" s="199"/>
      <c r="K681" s="204"/>
      <c r="L681" s="85"/>
      <c r="M681" s="85"/>
      <c r="N681" s="85"/>
      <c r="O681" s="158"/>
    </row>
    <row r="682" spans="1:15" ht="15" customHeight="1" x14ac:dyDescent="0.25">
      <c r="A682" s="82"/>
      <c r="B682" s="35"/>
      <c r="C682" s="37"/>
      <c r="D682" s="35"/>
      <c r="E682" s="35"/>
      <c r="F682" s="36"/>
      <c r="G682" s="35"/>
      <c r="H682" s="35"/>
      <c r="I682" s="200"/>
      <c r="J682" s="199"/>
      <c r="K682" s="204"/>
      <c r="L682" s="85"/>
      <c r="M682" s="85"/>
      <c r="N682" s="85"/>
      <c r="O682" s="158"/>
    </row>
    <row r="683" spans="1:15" ht="15" customHeight="1" x14ac:dyDescent="0.25">
      <c r="A683" s="82"/>
      <c r="B683" s="35"/>
      <c r="C683" s="37"/>
      <c r="D683" s="35"/>
      <c r="E683" s="35"/>
      <c r="F683" s="36"/>
      <c r="G683" s="35"/>
      <c r="H683" s="35"/>
      <c r="I683" s="200"/>
      <c r="J683" s="199"/>
      <c r="K683" s="204"/>
      <c r="L683" s="85"/>
      <c r="M683" s="85"/>
      <c r="N683" s="85"/>
      <c r="O683" s="158"/>
    </row>
    <row r="684" spans="1:15" ht="15" customHeight="1" x14ac:dyDescent="0.25">
      <c r="A684" s="82"/>
      <c r="B684" s="35"/>
      <c r="C684" s="37"/>
      <c r="D684" s="35"/>
      <c r="E684" s="35"/>
      <c r="F684" s="36"/>
      <c r="G684" s="35"/>
      <c r="H684" s="35"/>
      <c r="I684" s="200"/>
      <c r="J684" s="199"/>
      <c r="K684" s="204"/>
      <c r="L684" s="85"/>
      <c r="M684" s="85"/>
      <c r="N684" s="85"/>
      <c r="O684" s="158"/>
    </row>
    <row r="685" spans="1:15" ht="15" customHeight="1" x14ac:dyDescent="0.25">
      <c r="A685" s="82"/>
      <c r="B685" s="35"/>
      <c r="C685" s="37"/>
      <c r="D685" s="35"/>
      <c r="E685" s="35"/>
      <c r="F685" s="36"/>
      <c r="G685" s="35"/>
      <c r="H685" s="35"/>
      <c r="I685" s="200"/>
      <c r="J685" s="199"/>
      <c r="K685" s="204"/>
      <c r="L685" s="85"/>
      <c r="M685" s="85"/>
      <c r="N685" s="85"/>
      <c r="O685" s="158"/>
    </row>
    <row r="686" spans="1:15" ht="15" customHeight="1" x14ac:dyDescent="0.25">
      <c r="A686" s="82"/>
      <c r="B686" s="35"/>
      <c r="C686" s="37"/>
      <c r="D686" s="35"/>
      <c r="E686" s="35"/>
      <c r="F686" s="36"/>
      <c r="G686" s="35"/>
      <c r="H686" s="35"/>
      <c r="I686" s="200"/>
      <c r="J686" s="199"/>
      <c r="K686" s="204"/>
      <c r="L686" s="85"/>
      <c r="M686" s="85"/>
      <c r="N686" s="85"/>
      <c r="O686" s="158"/>
    </row>
    <row r="687" spans="1:15" ht="15" customHeight="1" x14ac:dyDescent="0.25">
      <c r="A687" s="82"/>
      <c r="B687" s="35"/>
      <c r="C687" s="37"/>
      <c r="D687" s="35"/>
      <c r="E687" s="35"/>
      <c r="F687" s="36"/>
      <c r="G687" s="35"/>
      <c r="H687" s="35"/>
      <c r="I687" s="200"/>
      <c r="J687" s="199"/>
      <c r="K687" s="204"/>
      <c r="L687" s="85"/>
      <c r="M687" s="85"/>
      <c r="N687" s="85"/>
      <c r="O687" s="158"/>
    </row>
    <row r="688" spans="1:15" ht="15" customHeight="1" x14ac:dyDescent="0.25">
      <c r="A688" s="82"/>
      <c r="B688" s="35"/>
      <c r="C688" s="37"/>
      <c r="D688" s="35"/>
      <c r="E688" s="35"/>
      <c r="F688" s="36"/>
      <c r="G688" s="35"/>
      <c r="H688" s="35"/>
      <c r="I688" s="200"/>
      <c r="J688" s="199"/>
      <c r="K688" s="204"/>
      <c r="L688" s="85"/>
      <c r="M688" s="85"/>
      <c r="N688" s="85"/>
      <c r="O688" s="158"/>
    </row>
    <row r="689" spans="1:15" ht="15" customHeight="1" x14ac:dyDescent="0.25">
      <c r="A689" s="82"/>
      <c r="B689" s="35"/>
      <c r="C689" s="37"/>
      <c r="D689" s="35"/>
      <c r="E689" s="35"/>
      <c r="F689" s="36"/>
      <c r="G689" s="35"/>
      <c r="H689" s="35"/>
      <c r="I689" s="200"/>
      <c r="J689" s="199"/>
      <c r="K689" s="204"/>
      <c r="L689" s="85"/>
      <c r="M689" s="85"/>
      <c r="N689" s="85"/>
      <c r="O689" s="158"/>
    </row>
    <row r="690" spans="1:15" ht="15" customHeight="1" x14ac:dyDescent="0.25">
      <c r="A690" s="82"/>
      <c r="B690" s="35"/>
      <c r="C690" s="37"/>
      <c r="D690" s="35"/>
      <c r="E690" s="35"/>
      <c r="F690" s="36"/>
      <c r="G690" s="35"/>
      <c r="H690" s="35"/>
      <c r="I690" s="200"/>
      <c r="J690" s="199"/>
      <c r="K690" s="204"/>
      <c r="L690" s="85"/>
      <c r="M690" s="85"/>
      <c r="N690" s="85"/>
      <c r="O690" s="158"/>
    </row>
    <row r="691" spans="1:15" ht="15" customHeight="1" x14ac:dyDescent="0.25">
      <c r="A691" s="82"/>
      <c r="B691" s="35"/>
      <c r="C691" s="37"/>
      <c r="D691" s="35"/>
      <c r="E691" s="35"/>
      <c r="F691" s="36"/>
      <c r="G691" s="35"/>
      <c r="H691" s="35"/>
      <c r="I691" s="200"/>
      <c r="J691" s="199"/>
      <c r="K691" s="204"/>
      <c r="L691" s="85"/>
      <c r="M691" s="85"/>
      <c r="N691" s="85"/>
      <c r="O691" s="158"/>
    </row>
    <row r="692" spans="1:15" ht="15" customHeight="1" x14ac:dyDescent="0.25">
      <c r="A692" s="82"/>
      <c r="B692" s="35"/>
      <c r="C692" s="37"/>
      <c r="D692" s="35"/>
      <c r="E692" s="35"/>
      <c r="F692" s="36"/>
      <c r="G692" s="35"/>
      <c r="H692" s="35"/>
      <c r="I692" s="200"/>
      <c r="J692" s="199"/>
      <c r="K692" s="204"/>
      <c r="L692" s="85"/>
      <c r="M692" s="85"/>
      <c r="N692" s="85"/>
      <c r="O692" s="158"/>
    </row>
    <row r="693" spans="1:15" ht="15" customHeight="1" x14ac:dyDescent="0.25">
      <c r="A693" s="82"/>
      <c r="B693" s="35"/>
      <c r="C693" s="37"/>
      <c r="D693" s="35"/>
      <c r="E693" s="35"/>
      <c r="F693" s="36"/>
      <c r="G693" s="35"/>
      <c r="H693" s="35"/>
      <c r="I693" s="200"/>
      <c r="J693" s="199"/>
      <c r="K693" s="204"/>
      <c r="L693" s="85"/>
      <c r="M693" s="85"/>
      <c r="N693" s="85"/>
      <c r="O693" s="158"/>
    </row>
    <row r="694" spans="1:15" ht="15" customHeight="1" x14ac:dyDescent="0.25">
      <c r="A694" s="82"/>
      <c r="B694" s="35"/>
      <c r="C694" s="37"/>
      <c r="D694" s="35"/>
      <c r="E694" s="35"/>
      <c r="F694" s="36"/>
      <c r="G694" s="35"/>
      <c r="H694" s="35"/>
      <c r="I694" s="200"/>
      <c r="J694" s="199"/>
      <c r="K694" s="204"/>
      <c r="L694" s="85"/>
      <c r="M694" s="85"/>
      <c r="N694" s="85"/>
      <c r="O694" s="158"/>
    </row>
    <row r="695" spans="1:15" ht="15" customHeight="1" x14ac:dyDescent="0.25">
      <c r="A695" s="82"/>
      <c r="B695" s="35"/>
      <c r="C695" s="37"/>
      <c r="D695" s="35"/>
      <c r="E695" s="35"/>
      <c r="F695" s="36"/>
      <c r="G695" s="35"/>
      <c r="H695" s="35"/>
      <c r="I695" s="200"/>
      <c r="J695" s="199"/>
      <c r="K695" s="204"/>
      <c r="L695" s="85"/>
      <c r="M695" s="85"/>
      <c r="N695" s="85"/>
      <c r="O695" s="158"/>
    </row>
    <row r="696" spans="1:15" ht="15" customHeight="1" x14ac:dyDescent="0.25">
      <c r="A696" s="82"/>
      <c r="B696" s="35"/>
      <c r="C696" s="37"/>
      <c r="D696" s="35"/>
      <c r="E696" s="35"/>
      <c r="F696" s="36"/>
      <c r="G696" s="35"/>
      <c r="H696" s="35"/>
      <c r="I696" s="200"/>
      <c r="J696" s="199"/>
      <c r="K696" s="204"/>
      <c r="L696" s="85"/>
      <c r="M696" s="85"/>
      <c r="N696" s="85"/>
      <c r="O696" s="158"/>
    </row>
    <row r="697" spans="1:15" ht="15" customHeight="1" x14ac:dyDescent="0.25">
      <c r="A697" s="82"/>
      <c r="B697" s="35"/>
      <c r="C697" s="37"/>
      <c r="D697" s="35"/>
      <c r="E697" s="35"/>
      <c r="F697" s="36"/>
      <c r="G697" s="35"/>
      <c r="H697" s="35"/>
      <c r="I697" s="200"/>
      <c r="J697" s="199"/>
      <c r="K697" s="204"/>
      <c r="L697" s="85"/>
      <c r="M697" s="85"/>
      <c r="N697" s="85"/>
      <c r="O697" s="158"/>
    </row>
    <row r="698" spans="1:15" ht="15" customHeight="1" x14ac:dyDescent="0.25">
      <c r="A698" s="82"/>
      <c r="B698" s="35"/>
      <c r="C698" s="37"/>
      <c r="D698" s="35"/>
      <c r="E698" s="35"/>
      <c r="F698" s="36"/>
      <c r="G698" s="35"/>
      <c r="H698" s="35"/>
      <c r="I698" s="200"/>
      <c r="J698" s="199"/>
      <c r="K698" s="204"/>
      <c r="L698" s="85"/>
      <c r="M698" s="85"/>
      <c r="N698" s="85"/>
      <c r="O698" s="158"/>
    </row>
    <row r="699" spans="1:15" ht="15" customHeight="1" x14ac:dyDescent="0.25">
      <c r="A699" s="82"/>
      <c r="B699" s="35"/>
      <c r="C699" s="37"/>
      <c r="D699" s="35"/>
      <c r="E699" s="35"/>
      <c r="F699" s="36"/>
      <c r="G699" s="35"/>
      <c r="H699" s="35"/>
      <c r="I699" s="200"/>
      <c r="J699" s="199"/>
      <c r="K699" s="204"/>
      <c r="L699" s="85"/>
      <c r="M699" s="85"/>
      <c r="N699" s="85"/>
      <c r="O699" s="158"/>
    </row>
    <row r="700" spans="1:15" ht="15" customHeight="1" x14ac:dyDescent="0.25">
      <c r="A700" s="82"/>
      <c r="B700" s="35"/>
      <c r="C700" s="37"/>
      <c r="D700" s="35"/>
      <c r="E700" s="35"/>
      <c r="F700" s="36"/>
      <c r="G700" s="35"/>
      <c r="H700" s="35"/>
      <c r="I700" s="200"/>
      <c r="J700" s="199"/>
      <c r="K700" s="204"/>
      <c r="L700" s="85"/>
      <c r="M700" s="85"/>
      <c r="N700" s="85"/>
      <c r="O700" s="158"/>
    </row>
    <row r="701" spans="1:15" ht="15" customHeight="1" x14ac:dyDescent="0.25">
      <c r="A701" s="82"/>
      <c r="B701" s="35"/>
      <c r="C701" s="37"/>
      <c r="D701" s="35"/>
      <c r="E701" s="35"/>
      <c r="F701" s="36"/>
      <c r="G701" s="35"/>
      <c r="H701" s="35"/>
      <c r="I701" s="200"/>
      <c r="J701" s="199"/>
      <c r="K701" s="204"/>
      <c r="L701" s="85"/>
      <c r="M701" s="85"/>
      <c r="N701" s="85"/>
      <c r="O701" s="158"/>
    </row>
    <row r="702" spans="1:15" ht="15" customHeight="1" x14ac:dyDescent="0.25">
      <c r="A702" s="82"/>
      <c r="B702" s="35"/>
      <c r="C702" s="37"/>
      <c r="D702" s="35"/>
      <c r="E702" s="35"/>
      <c r="F702" s="36"/>
      <c r="G702" s="35"/>
      <c r="H702" s="35"/>
      <c r="I702" s="200"/>
      <c r="J702" s="199"/>
      <c r="K702" s="204"/>
      <c r="L702" s="85"/>
      <c r="M702" s="85"/>
      <c r="N702" s="85"/>
      <c r="O702" s="158"/>
    </row>
    <row r="703" spans="1:15" ht="15" customHeight="1" x14ac:dyDescent="0.25">
      <c r="A703" s="82"/>
      <c r="B703" s="35"/>
      <c r="C703" s="37"/>
      <c r="D703" s="35"/>
      <c r="E703" s="35"/>
      <c r="F703" s="36"/>
      <c r="G703" s="35"/>
      <c r="H703" s="35"/>
      <c r="I703" s="200"/>
      <c r="J703" s="199"/>
      <c r="K703" s="204"/>
      <c r="L703" s="85"/>
      <c r="M703" s="85"/>
      <c r="N703" s="85"/>
      <c r="O703" s="158"/>
    </row>
    <row r="704" spans="1:15" ht="15" customHeight="1" x14ac:dyDescent="0.25">
      <c r="A704" s="82"/>
      <c r="B704" s="35"/>
      <c r="C704" s="37"/>
      <c r="D704" s="35"/>
      <c r="E704" s="35"/>
      <c r="F704" s="36"/>
      <c r="G704" s="35"/>
      <c r="H704" s="35"/>
      <c r="I704" s="200"/>
      <c r="J704" s="199"/>
      <c r="K704" s="204"/>
      <c r="L704" s="85"/>
      <c r="M704" s="85"/>
      <c r="N704" s="85"/>
      <c r="O704" s="158"/>
    </row>
    <row r="705" spans="1:15" ht="15" customHeight="1" x14ac:dyDescent="0.25">
      <c r="A705" s="82"/>
      <c r="B705" s="35"/>
      <c r="C705" s="37"/>
      <c r="D705" s="35"/>
      <c r="E705" s="35"/>
      <c r="F705" s="36"/>
      <c r="G705" s="35"/>
      <c r="H705" s="35"/>
      <c r="I705" s="200"/>
      <c r="J705" s="199"/>
      <c r="K705" s="204"/>
      <c r="L705" s="85"/>
      <c r="M705" s="85"/>
      <c r="N705" s="85"/>
      <c r="O705" s="158"/>
    </row>
    <row r="706" spans="1:15" ht="15" customHeight="1" x14ac:dyDescent="0.25">
      <c r="A706" s="82"/>
      <c r="B706" s="35"/>
      <c r="C706" s="37"/>
      <c r="D706" s="35"/>
      <c r="E706" s="35"/>
      <c r="F706" s="36"/>
      <c r="G706" s="35"/>
      <c r="H706" s="35"/>
      <c r="I706" s="200"/>
      <c r="J706" s="199"/>
      <c r="K706" s="204"/>
      <c r="L706" s="85"/>
      <c r="M706" s="85"/>
      <c r="N706" s="85"/>
      <c r="O706" s="158"/>
    </row>
    <row r="707" spans="1:15" ht="15" customHeight="1" x14ac:dyDescent="0.25">
      <c r="A707" s="82"/>
      <c r="B707" s="35"/>
      <c r="C707" s="37"/>
      <c r="D707" s="35"/>
      <c r="E707" s="35"/>
      <c r="F707" s="36"/>
      <c r="G707" s="35"/>
      <c r="H707" s="35"/>
      <c r="I707" s="200"/>
      <c r="J707" s="199"/>
      <c r="K707" s="204"/>
      <c r="L707" s="85"/>
      <c r="M707" s="85"/>
      <c r="N707" s="85"/>
      <c r="O707" s="158"/>
    </row>
    <row r="708" spans="1:15" ht="15" customHeight="1" x14ac:dyDescent="0.25">
      <c r="A708" s="82"/>
      <c r="B708" s="35"/>
      <c r="C708" s="37"/>
      <c r="D708" s="35"/>
      <c r="E708" s="35"/>
      <c r="F708" s="36"/>
      <c r="G708" s="35"/>
      <c r="H708" s="35"/>
      <c r="I708" s="200"/>
      <c r="J708" s="199"/>
      <c r="K708" s="204"/>
      <c r="L708" s="85"/>
      <c r="M708" s="85"/>
      <c r="N708" s="85"/>
      <c r="O708" s="158"/>
    </row>
    <row r="709" spans="1:15" ht="15" customHeight="1" x14ac:dyDescent="0.25">
      <c r="A709" s="82"/>
      <c r="B709" s="35"/>
      <c r="C709" s="37"/>
      <c r="D709" s="35"/>
      <c r="E709" s="35"/>
      <c r="F709" s="36"/>
      <c r="G709" s="35"/>
      <c r="H709" s="35"/>
      <c r="I709" s="200"/>
      <c r="J709" s="199"/>
      <c r="K709" s="204"/>
      <c r="L709" s="85"/>
      <c r="M709" s="85"/>
      <c r="N709" s="85"/>
      <c r="O709" s="158"/>
    </row>
    <row r="710" spans="1:15" ht="15" customHeight="1" x14ac:dyDescent="0.25">
      <c r="A710" s="82"/>
      <c r="B710" s="35"/>
      <c r="C710" s="37"/>
      <c r="D710" s="35"/>
      <c r="E710" s="35"/>
      <c r="F710" s="36"/>
      <c r="G710" s="35"/>
      <c r="H710" s="35"/>
      <c r="I710" s="200"/>
      <c r="J710" s="199"/>
      <c r="K710" s="204"/>
      <c r="L710" s="85"/>
      <c r="M710" s="85"/>
      <c r="N710" s="85"/>
      <c r="O710" s="158"/>
    </row>
    <row r="711" spans="1:15" ht="15" customHeight="1" x14ac:dyDescent="0.25">
      <c r="A711" s="82"/>
      <c r="B711" s="35"/>
      <c r="C711" s="37"/>
      <c r="D711" s="35"/>
      <c r="E711" s="35"/>
      <c r="F711" s="36"/>
      <c r="G711" s="35"/>
      <c r="H711" s="35"/>
      <c r="I711" s="200"/>
      <c r="J711" s="199"/>
      <c r="K711" s="204"/>
      <c r="L711" s="85"/>
      <c r="M711" s="85"/>
      <c r="N711" s="85"/>
      <c r="O711" s="158"/>
    </row>
    <row r="712" spans="1:15" ht="15" customHeight="1" x14ac:dyDescent="0.25">
      <c r="A712" s="82"/>
      <c r="B712" s="35"/>
      <c r="C712" s="37"/>
      <c r="D712" s="35"/>
      <c r="E712" s="35"/>
      <c r="F712" s="36"/>
      <c r="G712" s="35"/>
      <c r="H712" s="35"/>
      <c r="I712" s="200"/>
      <c r="J712" s="199"/>
      <c r="K712" s="204"/>
      <c r="L712" s="85"/>
      <c r="M712" s="85"/>
      <c r="N712" s="85"/>
      <c r="O712" s="158"/>
    </row>
    <row r="713" spans="1:15" ht="15" customHeight="1" x14ac:dyDescent="0.25">
      <c r="A713" s="82"/>
      <c r="B713" s="35"/>
      <c r="C713" s="37"/>
      <c r="D713" s="35"/>
      <c r="E713" s="35"/>
      <c r="F713" s="36"/>
      <c r="G713" s="35"/>
      <c r="H713" s="35"/>
      <c r="I713" s="200"/>
      <c r="J713" s="199"/>
      <c r="K713" s="204"/>
      <c r="L713" s="85"/>
      <c r="M713" s="85"/>
      <c r="N713" s="85"/>
      <c r="O713" s="158"/>
    </row>
    <row r="714" spans="1:15" ht="15" customHeight="1" x14ac:dyDescent="0.25">
      <c r="A714" s="82"/>
      <c r="B714" s="35"/>
      <c r="C714" s="37"/>
      <c r="D714" s="35"/>
      <c r="E714" s="35"/>
      <c r="F714" s="36"/>
      <c r="G714" s="35"/>
      <c r="H714" s="35"/>
      <c r="I714" s="200"/>
      <c r="J714" s="199"/>
      <c r="K714" s="204"/>
      <c r="L714" s="85"/>
      <c r="M714" s="85"/>
      <c r="N714" s="85"/>
      <c r="O714" s="158"/>
    </row>
    <row r="715" spans="1:15" ht="15" customHeight="1" x14ac:dyDescent="0.25">
      <c r="A715" s="82"/>
      <c r="B715" s="35"/>
      <c r="C715" s="37"/>
      <c r="D715" s="35"/>
      <c r="E715" s="35"/>
      <c r="F715" s="36"/>
      <c r="G715" s="35"/>
      <c r="H715" s="35"/>
      <c r="I715" s="200"/>
      <c r="J715" s="199"/>
      <c r="K715" s="204"/>
      <c r="L715" s="85"/>
      <c r="M715" s="85"/>
      <c r="N715" s="85"/>
      <c r="O715" s="158"/>
    </row>
    <row r="716" spans="1:15" ht="15" customHeight="1" x14ac:dyDescent="0.25">
      <c r="A716" s="82"/>
      <c r="B716" s="35"/>
      <c r="C716" s="37"/>
      <c r="D716" s="35"/>
      <c r="E716" s="35"/>
      <c r="F716" s="36"/>
      <c r="G716" s="35"/>
      <c r="H716" s="35"/>
      <c r="I716" s="200"/>
      <c r="J716" s="199"/>
      <c r="K716" s="204"/>
      <c r="L716" s="85"/>
      <c r="M716" s="85"/>
      <c r="N716" s="85"/>
      <c r="O716" s="158"/>
    </row>
    <row r="717" spans="1:15" ht="15" customHeight="1" x14ac:dyDescent="0.25">
      <c r="A717" s="82"/>
      <c r="B717" s="35"/>
      <c r="C717" s="37"/>
      <c r="D717" s="35"/>
      <c r="E717" s="35"/>
      <c r="F717" s="36"/>
      <c r="G717" s="35"/>
      <c r="H717" s="35"/>
      <c r="I717" s="200"/>
      <c r="J717" s="199"/>
      <c r="K717" s="204"/>
      <c r="L717" s="85"/>
      <c r="M717" s="85"/>
      <c r="N717" s="85"/>
      <c r="O717" s="158"/>
    </row>
    <row r="718" spans="1:15" ht="15" customHeight="1" x14ac:dyDescent="0.25">
      <c r="A718" s="82"/>
      <c r="B718" s="35"/>
      <c r="C718" s="37"/>
      <c r="D718" s="35"/>
      <c r="E718" s="35"/>
      <c r="F718" s="36"/>
      <c r="G718" s="35"/>
      <c r="H718" s="35"/>
      <c r="I718" s="200"/>
      <c r="J718" s="199"/>
      <c r="K718" s="204"/>
      <c r="L718" s="85"/>
      <c r="M718" s="85"/>
      <c r="N718" s="85"/>
      <c r="O718" s="158"/>
    </row>
    <row r="719" spans="1:15" ht="15" customHeight="1" x14ac:dyDescent="0.25">
      <c r="A719" s="82"/>
      <c r="B719" s="35"/>
      <c r="C719" s="37"/>
      <c r="D719" s="35"/>
      <c r="E719" s="35"/>
      <c r="F719" s="36"/>
      <c r="G719" s="35"/>
      <c r="H719" s="35"/>
      <c r="I719" s="200"/>
      <c r="J719" s="199"/>
      <c r="K719" s="204"/>
      <c r="L719" s="85"/>
      <c r="M719" s="85"/>
      <c r="N719" s="85"/>
      <c r="O719" s="158"/>
    </row>
    <row r="720" spans="1:15" ht="15" customHeight="1" x14ac:dyDescent="0.25">
      <c r="A720" s="82"/>
      <c r="B720" s="35"/>
      <c r="C720" s="37"/>
      <c r="D720" s="35"/>
      <c r="E720" s="35"/>
      <c r="F720" s="36"/>
      <c r="G720" s="35"/>
      <c r="H720" s="35"/>
      <c r="I720" s="200"/>
      <c r="J720" s="199"/>
      <c r="K720" s="204"/>
      <c r="L720" s="85"/>
      <c r="M720" s="85"/>
      <c r="N720" s="85"/>
      <c r="O720" s="158"/>
    </row>
    <row r="721" spans="1:15" ht="15" customHeight="1" x14ac:dyDescent="0.25">
      <c r="A721" s="82"/>
      <c r="B721" s="35"/>
      <c r="C721" s="37"/>
      <c r="D721" s="35"/>
      <c r="E721" s="35"/>
      <c r="F721" s="36"/>
      <c r="G721" s="35"/>
      <c r="H721" s="35"/>
      <c r="I721" s="200"/>
      <c r="J721" s="199"/>
      <c r="K721" s="204"/>
      <c r="L721" s="85"/>
      <c r="M721" s="85"/>
      <c r="N721" s="85"/>
      <c r="O721" s="158"/>
    </row>
    <row r="722" spans="1:15" ht="15" customHeight="1" x14ac:dyDescent="0.25">
      <c r="A722" s="82"/>
      <c r="B722" s="35"/>
      <c r="C722" s="37"/>
      <c r="D722" s="35"/>
      <c r="E722" s="35"/>
      <c r="F722" s="36"/>
      <c r="G722" s="35"/>
      <c r="H722" s="35"/>
      <c r="I722" s="200"/>
      <c r="J722" s="199"/>
      <c r="K722" s="204"/>
      <c r="L722" s="85"/>
      <c r="M722" s="85"/>
      <c r="N722" s="85"/>
      <c r="O722" s="158"/>
    </row>
    <row r="723" spans="1:15" ht="15" customHeight="1" x14ac:dyDescent="0.25">
      <c r="A723" s="82"/>
      <c r="B723" s="35"/>
      <c r="C723" s="37"/>
      <c r="D723" s="35"/>
      <c r="E723" s="35"/>
      <c r="F723" s="36"/>
      <c r="G723" s="35"/>
      <c r="H723" s="35"/>
      <c r="I723" s="200"/>
      <c r="J723" s="199"/>
      <c r="K723" s="204"/>
      <c r="L723" s="85"/>
      <c r="M723" s="85"/>
      <c r="N723" s="85"/>
      <c r="O723" s="158"/>
    </row>
    <row r="724" spans="1:15" ht="15" customHeight="1" x14ac:dyDescent="0.25">
      <c r="A724" s="82"/>
      <c r="B724" s="35"/>
      <c r="C724" s="37"/>
      <c r="D724" s="35"/>
      <c r="E724" s="35"/>
      <c r="F724" s="36"/>
      <c r="G724" s="35"/>
      <c r="H724" s="35"/>
      <c r="I724" s="200"/>
      <c r="J724" s="199"/>
      <c r="K724" s="204"/>
      <c r="L724" s="85"/>
      <c r="M724" s="85"/>
      <c r="N724" s="85"/>
      <c r="O724" s="158"/>
    </row>
    <row r="725" spans="1:15" ht="15" customHeight="1" x14ac:dyDescent="0.25">
      <c r="A725" s="82"/>
      <c r="B725" s="35"/>
      <c r="C725" s="37"/>
      <c r="D725" s="35"/>
      <c r="E725" s="35"/>
      <c r="F725" s="36"/>
      <c r="G725" s="35"/>
      <c r="H725" s="35"/>
      <c r="I725" s="200"/>
      <c r="J725" s="199"/>
      <c r="K725" s="204"/>
      <c r="L725" s="85"/>
      <c r="M725" s="85"/>
      <c r="N725" s="85"/>
      <c r="O725" s="158"/>
    </row>
    <row r="726" spans="1:15" ht="15" customHeight="1" x14ac:dyDescent="0.25">
      <c r="A726" s="82"/>
      <c r="B726" s="35"/>
      <c r="C726" s="37"/>
      <c r="D726" s="35"/>
      <c r="E726" s="35"/>
      <c r="F726" s="36"/>
      <c r="G726" s="35"/>
      <c r="H726" s="35"/>
      <c r="I726" s="200"/>
      <c r="J726" s="199"/>
      <c r="K726" s="204"/>
      <c r="L726" s="85"/>
      <c r="M726" s="85"/>
      <c r="N726" s="85"/>
      <c r="O726" s="158"/>
    </row>
    <row r="727" spans="1:15" ht="15" customHeight="1" x14ac:dyDescent="0.25">
      <c r="A727" s="82"/>
      <c r="B727" s="35"/>
      <c r="C727" s="37"/>
      <c r="D727" s="35"/>
      <c r="E727" s="35"/>
      <c r="F727" s="36"/>
      <c r="G727" s="35"/>
      <c r="H727" s="35"/>
      <c r="I727" s="200"/>
      <c r="J727" s="199"/>
      <c r="K727" s="204"/>
      <c r="L727" s="85"/>
      <c r="M727" s="85"/>
      <c r="N727" s="85"/>
      <c r="O727" s="158"/>
    </row>
    <row r="728" spans="1:15" ht="15" customHeight="1" x14ac:dyDescent="0.25">
      <c r="A728" s="82"/>
      <c r="B728" s="35"/>
      <c r="C728" s="37"/>
      <c r="D728" s="35"/>
      <c r="E728" s="35"/>
      <c r="F728" s="36"/>
      <c r="G728" s="35"/>
      <c r="H728" s="35"/>
      <c r="I728" s="200"/>
      <c r="J728" s="199"/>
      <c r="K728" s="204"/>
      <c r="L728" s="85"/>
      <c r="M728" s="85"/>
      <c r="N728" s="85"/>
      <c r="O728" s="158"/>
    </row>
    <row r="729" spans="1:15" ht="15" customHeight="1" x14ac:dyDescent="0.25">
      <c r="A729" s="82"/>
      <c r="B729" s="35"/>
      <c r="C729" s="37"/>
      <c r="D729" s="35"/>
      <c r="E729" s="35"/>
      <c r="F729" s="36"/>
      <c r="G729" s="35"/>
      <c r="H729" s="35"/>
      <c r="I729" s="200"/>
      <c r="J729" s="199"/>
      <c r="K729" s="204"/>
      <c r="L729" s="85"/>
      <c r="M729" s="85"/>
      <c r="N729" s="85"/>
      <c r="O729" s="158"/>
    </row>
    <row r="730" spans="1:15" ht="15" customHeight="1" x14ac:dyDescent="0.25">
      <c r="A730" s="82"/>
      <c r="B730" s="35"/>
      <c r="C730" s="37"/>
      <c r="D730" s="35"/>
      <c r="E730" s="35"/>
      <c r="F730" s="36"/>
      <c r="G730" s="35"/>
      <c r="H730" s="35"/>
      <c r="I730" s="200"/>
      <c r="J730" s="199"/>
      <c r="K730" s="204"/>
      <c r="L730" s="85"/>
      <c r="M730" s="85"/>
      <c r="N730" s="85"/>
      <c r="O730" s="158"/>
    </row>
    <row r="731" spans="1:15" ht="15" customHeight="1" x14ac:dyDescent="0.25">
      <c r="A731" s="82"/>
      <c r="B731" s="35"/>
      <c r="C731" s="37"/>
      <c r="D731" s="35"/>
      <c r="E731" s="35"/>
      <c r="F731" s="36"/>
      <c r="G731" s="35"/>
      <c r="H731" s="35"/>
      <c r="I731" s="200"/>
      <c r="J731" s="199"/>
      <c r="K731" s="204"/>
      <c r="L731" s="85"/>
      <c r="M731" s="85"/>
      <c r="N731" s="85"/>
      <c r="O731" s="158"/>
    </row>
    <row r="732" spans="1:15" ht="15" customHeight="1" x14ac:dyDescent="0.25">
      <c r="A732" s="82"/>
      <c r="B732" s="35"/>
      <c r="C732" s="37"/>
      <c r="D732" s="35"/>
      <c r="E732" s="35"/>
      <c r="F732" s="36"/>
      <c r="G732" s="35"/>
      <c r="H732" s="35"/>
      <c r="I732" s="200"/>
      <c r="J732" s="199"/>
      <c r="K732" s="204"/>
      <c r="L732" s="85"/>
      <c r="M732" s="85"/>
      <c r="N732" s="85"/>
      <c r="O732" s="158"/>
    </row>
    <row r="733" spans="1:15" ht="15" customHeight="1" x14ac:dyDescent="0.25">
      <c r="A733" s="82"/>
      <c r="B733" s="35"/>
      <c r="C733" s="37"/>
      <c r="D733" s="35"/>
      <c r="E733" s="35"/>
      <c r="F733" s="36"/>
      <c r="G733" s="35"/>
      <c r="H733" s="35"/>
      <c r="I733" s="200"/>
      <c r="J733" s="199"/>
      <c r="K733" s="204"/>
      <c r="L733" s="85"/>
      <c r="M733" s="85"/>
      <c r="N733" s="85"/>
      <c r="O733" s="158"/>
    </row>
    <row r="734" spans="1:15" ht="15" customHeight="1" x14ac:dyDescent="0.25">
      <c r="A734" s="82"/>
      <c r="B734" s="35"/>
      <c r="C734" s="37"/>
      <c r="D734" s="35"/>
      <c r="E734" s="35"/>
      <c r="F734" s="36"/>
      <c r="G734" s="35"/>
      <c r="H734" s="35"/>
      <c r="I734" s="200"/>
      <c r="J734" s="199"/>
      <c r="K734" s="204"/>
      <c r="L734" s="85"/>
      <c r="M734" s="85"/>
      <c r="N734" s="85"/>
      <c r="O734" s="158"/>
    </row>
    <row r="735" spans="1:15" ht="15" customHeight="1" x14ac:dyDescent="0.25">
      <c r="A735" s="82"/>
      <c r="B735" s="35"/>
      <c r="C735" s="37"/>
      <c r="D735" s="35"/>
      <c r="E735" s="35"/>
      <c r="F735" s="36"/>
      <c r="G735" s="35"/>
      <c r="H735" s="35"/>
      <c r="I735" s="200"/>
      <c r="J735" s="199"/>
      <c r="K735" s="204"/>
      <c r="L735" s="85"/>
      <c r="M735" s="85"/>
      <c r="N735" s="85"/>
      <c r="O735" s="158"/>
    </row>
    <row r="736" spans="1:15" ht="15" customHeight="1" x14ac:dyDescent="0.25">
      <c r="A736" s="82"/>
      <c r="B736" s="35"/>
      <c r="C736" s="37"/>
      <c r="D736" s="35"/>
      <c r="E736" s="35"/>
      <c r="F736" s="36"/>
      <c r="G736" s="35"/>
      <c r="H736" s="35"/>
      <c r="I736" s="200"/>
      <c r="J736" s="199"/>
      <c r="K736" s="204"/>
      <c r="L736" s="85"/>
      <c r="M736" s="85"/>
      <c r="N736" s="85"/>
      <c r="O736" s="158"/>
    </row>
    <row r="737" spans="1:15" ht="15" customHeight="1" x14ac:dyDescent="0.25">
      <c r="A737" s="82"/>
      <c r="B737" s="35"/>
      <c r="C737" s="37"/>
      <c r="D737" s="35"/>
      <c r="E737" s="35"/>
      <c r="F737" s="36"/>
      <c r="G737" s="35"/>
      <c r="H737" s="35"/>
      <c r="I737" s="200"/>
      <c r="J737" s="199"/>
      <c r="K737" s="204"/>
      <c r="L737" s="85"/>
      <c r="M737" s="85"/>
      <c r="N737" s="85"/>
      <c r="O737" s="158"/>
    </row>
    <row r="738" spans="1:15" ht="15" customHeight="1" x14ac:dyDescent="0.25">
      <c r="A738" s="82"/>
      <c r="B738" s="35"/>
      <c r="C738" s="37"/>
      <c r="D738" s="35"/>
      <c r="E738" s="35"/>
      <c r="F738" s="36"/>
      <c r="G738" s="35"/>
      <c r="H738" s="35"/>
      <c r="I738" s="200"/>
      <c r="J738" s="199"/>
      <c r="K738" s="204"/>
      <c r="L738" s="85"/>
      <c r="M738" s="85"/>
      <c r="N738" s="85"/>
      <c r="O738" s="158"/>
    </row>
    <row r="739" spans="1:15" ht="15" customHeight="1" x14ac:dyDescent="0.25">
      <c r="A739" s="82"/>
      <c r="B739" s="35"/>
      <c r="C739" s="37"/>
      <c r="D739" s="35"/>
      <c r="E739" s="35"/>
      <c r="F739" s="36"/>
      <c r="G739" s="35"/>
      <c r="H739" s="35"/>
      <c r="I739" s="200"/>
      <c r="J739" s="199"/>
      <c r="K739" s="204"/>
      <c r="L739" s="85"/>
      <c r="M739" s="85"/>
      <c r="N739" s="85"/>
      <c r="O739" s="158"/>
    </row>
    <row r="740" spans="1:15" ht="15" customHeight="1" x14ac:dyDescent="0.25">
      <c r="A740" s="82"/>
      <c r="B740" s="35"/>
      <c r="C740" s="37"/>
      <c r="D740" s="35"/>
      <c r="E740" s="35"/>
      <c r="F740" s="36"/>
      <c r="G740" s="35"/>
      <c r="H740" s="35"/>
      <c r="I740" s="200"/>
      <c r="J740" s="199"/>
      <c r="K740" s="204"/>
      <c r="L740" s="85"/>
      <c r="M740" s="85"/>
      <c r="N740" s="85"/>
      <c r="O740" s="158"/>
    </row>
    <row r="741" spans="1:15" ht="15" customHeight="1" x14ac:dyDescent="0.25">
      <c r="A741" s="82"/>
      <c r="B741" s="35"/>
      <c r="C741" s="37"/>
      <c r="D741" s="35"/>
      <c r="E741" s="35"/>
      <c r="F741" s="36"/>
      <c r="G741" s="35"/>
      <c r="H741" s="35"/>
      <c r="I741" s="200"/>
      <c r="J741" s="199"/>
      <c r="K741" s="204"/>
      <c r="L741" s="85"/>
      <c r="M741" s="85"/>
      <c r="N741" s="85"/>
      <c r="O741" s="158"/>
    </row>
    <row r="742" spans="1:15" ht="15" customHeight="1" x14ac:dyDescent="0.25">
      <c r="A742" s="82"/>
      <c r="B742" s="35"/>
      <c r="C742" s="37"/>
      <c r="D742" s="35"/>
      <c r="E742" s="35"/>
      <c r="F742" s="36"/>
      <c r="G742" s="35"/>
      <c r="H742" s="35"/>
      <c r="I742" s="200"/>
      <c r="J742" s="199"/>
      <c r="K742" s="204"/>
      <c r="L742" s="85"/>
      <c r="M742" s="85"/>
      <c r="N742" s="85"/>
      <c r="O742" s="158"/>
    </row>
    <row r="743" spans="1:15" ht="15" customHeight="1" x14ac:dyDescent="0.25">
      <c r="A743" s="82"/>
      <c r="B743" s="35"/>
      <c r="C743" s="37"/>
      <c r="D743" s="35"/>
      <c r="E743" s="35"/>
      <c r="F743" s="36"/>
      <c r="G743" s="35"/>
      <c r="H743" s="35"/>
      <c r="I743" s="200"/>
      <c r="J743" s="199"/>
      <c r="K743" s="204"/>
      <c r="L743" s="85"/>
      <c r="M743" s="85"/>
      <c r="N743" s="85"/>
      <c r="O743" s="158"/>
    </row>
    <row r="744" spans="1:15" ht="15" customHeight="1" x14ac:dyDescent="0.25">
      <c r="A744" s="82"/>
      <c r="B744" s="35"/>
      <c r="C744" s="37"/>
      <c r="D744" s="35"/>
      <c r="E744" s="35"/>
      <c r="F744" s="36"/>
      <c r="G744" s="35"/>
      <c r="H744" s="35"/>
      <c r="I744" s="200"/>
      <c r="J744" s="199"/>
      <c r="K744" s="204"/>
      <c r="L744" s="85"/>
      <c r="M744" s="85"/>
      <c r="N744" s="85"/>
      <c r="O744" s="158"/>
    </row>
    <row r="745" spans="1:15" ht="15" customHeight="1" x14ac:dyDescent="0.25">
      <c r="A745" s="82"/>
      <c r="B745" s="35"/>
      <c r="C745" s="37"/>
      <c r="D745" s="35"/>
      <c r="E745" s="35"/>
      <c r="F745" s="36"/>
      <c r="G745" s="35"/>
      <c r="H745" s="35"/>
      <c r="I745" s="200"/>
      <c r="J745" s="199"/>
      <c r="K745" s="204"/>
      <c r="L745" s="85"/>
      <c r="M745" s="85"/>
      <c r="N745" s="85"/>
      <c r="O745" s="158"/>
    </row>
    <row r="746" spans="1:15" ht="15" customHeight="1" x14ac:dyDescent="0.25">
      <c r="A746" s="82"/>
      <c r="B746" s="35"/>
      <c r="C746" s="37"/>
      <c r="D746" s="35"/>
      <c r="E746" s="35"/>
      <c r="F746" s="36"/>
      <c r="G746" s="35"/>
      <c r="H746" s="35"/>
      <c r="I746" s="200"/>
      <c r="J746" s="199"/>
      <c r="K746" s="204"/>
      <c r="L746" s="85"/>
      <c r="M746" s="85"/>
      <c r="N746" s="85"/>
      <c r="O746" s="158"/>
    </row>
    <row r="747" spans="1:15" ht="15" customHeight="1" x14ac:dyDescent="0.25">
      <c r="A747" s="82"/>
      <c r="B747" s="35"/>
      <c r="C747" s="37"/>
      <c r="D747" s="35"/>
      <c r="E747" s="35"/>
      <c r="F747" s="36"/>
      <c r="G747" s="35"/>
      <c r="H747" s="35"/>
      <c r="I747" s="200"/>
      <c r="J747" s="199"/>
      <c r="K747" s="204"/>
      <c r="L747" s="85"/>
      <c r="M747" s="85"/>
      <c r="N747" s="85"/>
      <c r="O747" s="158"/>
    </row>
    <row r="748" spans="1:15" ht="15" customHeight="1" x14ac:dyDescent="0.25">
      <c r="A748" s="82"/>
      <c r="B748" s="35"/>
      <c r="C748" s="37"/>
      <c r="D748" s="35"/>
      <c r="E748" s="35"/>
      <c r="F748" s="36"/>
      <c r="G748" s="35"/>
      <c r="H748" s="35"/>
      <c r="I748" s="200"/>
      <c r="J748" s="199"/>
      <c r="K748" s="204"/>
      <c r="L748" s="85"/>
      <c r="M748" s="85"/>
      <c r="N748" s="85"/>
      <c r="O748" s="158"/>
    </row>
    <row r="749" spans="1:15" ht="15" customHeight="1" x14ac:dyDescent="0.25">
      <c r="A749" s="82"/>
      <c r="B749" s="35"/>
      <c r="C749" s="37"/>
      <c r="D749" s="35"/>
      <c r="E749" s="35"/>
      <c r="F749" s="36"/>
      <c r="G749" s="35"/>
      <c r="H749" s="35"/>
      <c r="I749" s="200"/>
      <c r="J749" s="199"/>
      <c r="K749" s="204"/>
      <c r="L749" s="85"/>
      <c r="M749" s="85"/>
      <c r="N749" s="85"/>
      <c r="O749" s="158"/>
    </row>
    <row r="750" spans="1:15" ht="15" customHeight="1" x14ac:dyDescent="0.25">
      <c r="A750" s="82"/>
      <c r="B750" s="35"/>
      <c r="C750" s="37"/>
      <c r="D750" s="35"/>
      <c r="E750" s="35"/>
      <c r="F750" s="36"/>
      <c r="G750" s="35"/>
      <c r="H750" s="35"/>
      <c r="I750" s="200"/>
      <c r="J750" s="199"/>
      <c r="K750" s="204"/>
      <c r="L750" s="85"/>
      <c r="M750" s="85"/>
      <c r="N750" s="85"/>
      <c r="O750" s="158"/>
    </row>
    <row r="751" spans="1:15" ht="15" customHeight="1" x14ac:dyDescent="0.25">
      <c r="A751" s="82"/>
      <c r="B751" s="35"/>
      <c r="C751" s="37"/>
      <c r="D751" s="35"/>
      <c r="E751" s="35"/>
      <c r="F751" s="36"/>
      <c r="G751" s="35"/>
      <c r="H751" s="35"/>
      <c r="I751" s="200"/>
      <c r="J751" s="199"/>
      <c r="K751" s="204"/>
      <c r="L751" s="85"/>
      <c r="M751" s="85"/>
      <c r="N751" s="85"/>
      <c r="O751" s="158"/>
    </row>
    <row r="752" spans="1:15" ht="15" customHeight="1" x14ac:dyDescent="0.25">
      <c r="A752" s="82"/>
      <c r="B752" s="35"/>
      <c r="C752" s="37"/>
      <c r="D752" s="35"/>
      <c r="E752" s="35"/>
      <c r="F752" s="36"/>
      <c r="G752" s="35"/>
      <c r="H752" s="35"/>
      <c r="I752" s="200"/>
      <c r="J752" s="199"/>
      <c r="K752" s="204"/>
      <c r="L752" s="85"/>
      <c r="M752" s="85"/>
      <c r="N752" s="85"/>
      <c r="O752" s="158"/>
    </row>
    <row r="753" spans="1:15" ht="15" customHeight="1" x14ac:dyDescent="0.25">
      <c r="A753" s="82"/>
      <c r="B753" s="35"/>
      <c r="C753" s="37"/>
      <c r="D753" s="35"/>
      <c r="E753" s="35"/>
      <c r="F753" s="36"/>
      <c r="G753" s="35"/>
      <c r="H753" s="35"/>
      <c r="I753" s="200"/>
      <c r="J753" s="199"/>
      <c r="K753" s="204"/>
      <c r="L753" s="85"/>
      <c r="M753" s="85"/>
      <c r="N753" s="85"/>
      <c r="O753" s="158"/>
    </row>
    <row r="754" spans="1:15" ht="15" customHeight="1" x14ac:dyDescent="0.25">
      <c r="A754" s="82"/>
      <c r="B754" s="35"/>
      <c r="C754" s="37"/>
      <c r="D754" s="35"/>
      <c r="E754" s="35"/>
      <c r="F754" s="36"/>
      <c r="G754" s="35"/>
      <c r="H754" s="35"/>
      <c r="I754" s="200"/>
      <c r="J754" s="199"/>
      <c r="K754" s="204"/>
      <c r="L754" s="85"/>
      <c r="M754" s="85"/>
      <c r="N754" s="85"/>
      <c r="O754" s="158"/>
    </row>
    <row r="755" spans="1:15" ht="15" customHeight="1" x14ac:dyDescent="0.25">
      <c r="A755" s="82"/>
      <c r="B755" s="35"/>
      <c r="C755" s="37"/>
      <c r="D755" s="35"/>
      <c r="E755" s="35"/>
      <c r="F755" s="36"/>
      <c r="G755" s="35"/>
      <c r="H755" s="35"/>
      <c r="I755" s="200"/>
      <c r="J755" s="199"/>
      <c r="K755" s="204"/>
      <c r="L755" s="85"/>
      <c r="M755" s="85"/>
      <c r="N755" s="85"/>
      <c r="O755" s="158"/>
    </row>
    <row r="756" spans="1:15" ht="15" customHeight="1" x14ac:dyDescent="0.25">
      <c r="A756" s="82"/>
      <c r="B756" s="35"/>
      <c r="C756" s="37"/>
      <c r="D756" s="35"/>
      <c r="E756" s="35"/>
      <c r="F756" s="36"/>
      <c r="G756" s="35"/>
      <c r="H756" s="35"/>
      <c r="I756" s="200"/>
      <c r="J756" s="199"/>
      <c r="K756" s="204"/>
      <c r="L756" s="85"/>
      <c r="M756" s="85"/>
      <c r="N756" s="85"/>
      <c r="O756" s="158"/>
    </row>
    <row r="757" spans="1:15" ht="15" customHeight="1" x14ac:dyDescent="0.25">
      <c r="A757" s="82"/>
      <c r="B757" s="35"/>
      <c r="C757" s="37"/>
      <c r="D757" s="35"/>
      <c r="E757" s="35"/>
      <c r="F757" s="36"/>
      <c r="G757" s="35"/>
      <c r="H757" s="35"/>
      <c r="I757" s="200"/>
      <c r="J757" s="199"/>
      <c r="K757" s="204"/>
      <c r="L757" s="85"/>
      <c r="M757" s="85"/>
      <c r="N757" s="85"/>
      <c r="O757" s="158"/>
    </row>
    <row r="758" spans="1:15" ht="15" customHeight="1" x14ac:dyDescent="0.25">
      <c r="A758" s="82"/>
      <c r="B758" s="35"/>
      <c r="C758" s="37"/>
      <c r="D758" s="35"/>
      <c r="E758" s="35"/>
      <c r="F758" s="36"/>
      <c r="G758" s="35"/>
      <c r="H758" s="35"/>
      <c r="I758" s="200"/>
      <c r="J758" s="199"/>
      <c r="K758" s="204"/>
      <c r="L758" s="85"/>
      <c r="M758" s="85"/>
      <c r="N758" s="85"/>
      <c r="O758" s="158"/>
    </row>
    <row r="759" spans="1:15" ht="15" customHeight="1" x14ac:dyDescent="0.25">
      <c r="A759" s="82"/>
      <c r="B759" s="35"/>
      <c r="C759" s="37"/>
      <c r="D759" s="35"/>
      <c r="E759" s="35"/>
      <c r="F759" s="36"/>
      <c r="G759" s="35"/>
      <c r="H759" s="35"/>
      <c r="I759" s="200"/>
      <c r="J759" s="199"/>
      <c r="K759" s="204"/>
      <c r="L759" s="85"/>
      <c r="M759" s="85"/>
      <c r="N759" s="85"/>
      <c r="O759" s="158"/>
    </row>
    <row r="760" spans="1:15" ht="15" customHeight="1" x14ac:dyDescent="0.25">
      <c r="A760" s="82"/>
      <c r="B760" s="35"/>
      <c r="C760" s="37"/>
      <c r="D760" s="35"/>
      <c r="E760" s="35"/>
      <c r="F760" s="36"/>
      <c r="G760" s="35"/>
      <c r="H760" s="35"/>
      <c r="I760" s="200"/>
      <c r="J760" s="199"/>
      <c r="K760" s="204"/>
      <c r="L760" s="85"/>
      <c r="M760" s="85"/>
      <c r="N760" s="85"/>
      <c r="O760" s="158"/>
    </row>
    <row r="761" spans="1:15" ht="15" customHeight="1" x14ac:dyDescent="0.25">
      <c r="A761" s="82"/>
      <c r="B761" s="35"/>
      <c r="C761" s="37"/>
      <c r="D761" s="35"/>
      <c r="E761" s="35"/>
      <c r="F761" s="36"/>
      <c r="G761" s="35"/>
      <c r="H761" s="35"/>
      <c r="I761" s="200"/>
      <c r="J761" s="199"/>
      <c r="K761" s="204"/>
      <c r="L761" s="85"/>
      <c r="M761" s="85"/>
      <c r="N761" s="85"/>
      <c r="O761" s="158"/>
    </row>
    <row r="762" spans="1:15" ht="15" customHeight="1" x14ac:dyDescent="0.25">
      <c r="A762" s="82"/>
      <c r="B762" s="35"/>
      <c r="C762" s="37"/>
      <c r="D762" s="35"/>
      <c r="E762" s="35"/>
      <c r="F762" s="36"/>
      <c r="G762" s="35"/>
      <c r="H762" s="35"/>
      <c r="I762" s="200"/>
      <c r="J762" s="199"/>
      <c r="K762" s="204"/>
      <c r="L762" s="85"/>
      <c r="M762" s="85"/>
      <c r="N762" s="85"/>
      <c r="O762" s="158"/>
    </row>
    <row r="763" spans="1:15" ht="15" customHeight="1" x14ac:dyDescent="0.25">
      <c r="A763" s="82"/>
      <c r="B763" s="35"/>
      <c r="C763" s="37"/>
      <c r="D763" s="35"/>
      <c r="E763" s="35"/>
      <c r="F763" s="36"/>
      <c r="G763" s="35"/>
      <c r="H763" s="35"/>
      <c r="I763" s="200"/>
      <c r="J763" s="199"/>
      <c r="K763" s="204"/>
      <c r="L763" s="85"/>
      <c r="M763" s="85"/>
      <c r="N763" s="85"/>
      <c r="O763" s="158"/>
    </row>
    <row r="764" spans="1:15" ht="15" customHeight="1" x14ac:dyDescent="0.25">
      <c r="A764" s="82"/>
      <c r="B764" s="35"/>
      <c r="C764" s="37"/>
      <c r="D764" s="35"/>
      <c r="E764" s="35"/>
      <c r="F764" s="36"/>
      <c r="G764" s="35"/>
      <c r="H764" s="35"/>
      <c r="I764" s="200"/>
      <c r="J764" s="199"/>
      <c r="K764" s="204"/>
      <c r="L764" s="85"/>
      <c r="M764" s="85"/>
      <c r="N764" s="85"/>
      <c r="O764" s="158"/>
    </row>
    <row r="765" spans="1:15" ht="15" customHeight="1" x14ac:dyDescent="0.25">
      <c r="A765" s="82"/>
      <c r="B765" s="35"/>
      <c r="C765" s="37"/>
      <c r="D765" s="35"/>
      <c r="E765" s="35"/>
      <c r="F765" s="36"/>
      <c r="G765" s="35"/>
      <c r="H765" s="35"/>
      <c r="I765" s="200"/>
      <c r="J765" s="199"/>
      <c r="K765" s="204"/>
      <c r="L765" s="85"/>
      <c r="M765" s="85"/>
      <c r="N765" s="85"/>
      <c r="O765" s="158"/>
    </row>
    <row r="766" spans="1:15" ht="15" customHeight="1" x14ac:dyDescent="0.25">
      <c r="A766" s="82"/>
      <c r="B766" s="35"/>
      <c r="C766" s="37"/>
      <c r="D766" s="35"/>
      <c r="E766" s="35"/>
      <c r="F766" s="36"/>
      <c r="G766" s="35"/>
      <c r="H766" s="35"/>
      <c r="I766" s="200"/>
      <c r="J766" s="199"/>
      <c r="K766" s="204"/>
      <c r="L766" s="85"/>
      <c r="M766" s="85"/>
      <c r="N766" s="85"/>
      <c r="O766" s="158"/>
    </row>
    <row r="767" spans="1:15" ht="15" customHeight="1" x14ac:dyDescent="0.25">
      <c r="A767" s="82"/>
      <c r="B767" s="35"/>
      <c r="C767" s="37"/>
      <c r="D767" s="35"/>
      <c r="E767" s="35"/>
      <c r="F767" s="36"/>
      <c r="G767" s="35"/>
      <c r="H767" s="35"/>
      <c r="I767" s="200"/>
      <c r="J767" s="199"/>
      <c r="K767" s="204"/>
      <c r="L767" s="85"/>
      <c r="M767" s="85"/>
      <c r="N767" s="85"/>
      <c r="O767" s="158"/>
    </row>
    <row r="768" spans="1:15" ht="15" customHeight="1" x14ac:dyDescent="0.25">
      <c r="A768" s="82"/>
      <c r="B768" s="35"/>
      <c r="C768" s="37"/>
      <c r="D768" s="35"/>
      <c r="E768" s="35"/>
      <c r="F768" s="36"/>
      <c r="G768" s="35"/>
      <c r="H768" s="35"/>
      <c r="I768" s="200"/>
      <c r="J768" s="199"/>
      <c r="K768" s="204"/>
      <c r="L768" s="85"/>
      <c r="M768" s="85"/>
      <c r="N768" s="85"/>
      <c r="O768" s="158"/>
    </row>
    <row r="769" spans="1:15" ht="15" customHeight="1" x14ac:dyDescent="0.25">
      <c r="A769" s="82"/>
      <c r="B769" s="35"/>
      <c r="C769" s="37"/>
      <c r="D769" s="35"/>
      <c r="E769" s="35"/>
      <c r="F769" s="36"/>
      <c r="G769" s="35"/>
      <c r="H769" s="35"/>
      <c r="I769" s="200"/>
      <c r="J769" s="199"/>
      <c r="K769" s="204"/>
      <c r="L769" s="85"/>
      <c r="M769" s="85"/>
      <c r="N769" s="85"/>
      <c r="O769" s="158"/>
    </row>
    <row r="770" spans="1:15" ht="15" customHeight="1" x14ac:dyDescent="0.25">
      <c r="A770" s="82"/>
      <c r="B770" s="35"/>
      <c r="C770" s="37"/>
      <c r="D770" s="35"/>
      <c r="E770" s="35"/>
      <c r="F770" s="36"/>
      <c r="G770" s="35"/>
      <c r="H770" s="35"/>
      <c r="I770" s="200"/>
      <c r="J770" s="199"/>
      <c r="K770" s="204"/>
      <c r="L770" s="85"/>
      <c r="M770" s="85"/>
      <c r="N770" s="85"/>
      <c r="O770" s="158"/>
    </row>
    <row r="771" spans="1:15" ht="15" customHeight="1" x14ac:dyDescent="0.25">
      <c r="A771" s="82"/>
      <c r="B771" s="35"/>
      <c r="C771" s="37"/>
      <c r="D771" s="35"/>
      <c r="E771" s="35"/>
      <c r="F771" s="36"/>
      <c r="G771" s="35"/>
      <c r="H771" s="35"/>
      <c r="I771" s="200"/>
      <c r="J771" s="199"/>
      <c r="K771" s="204"/>
      <c r="L771" s="85"/>
      <c r="M771" s="85"/>
      <c r="N771" s="85"/>
      <c r="O771" s="158"/>
    </row>
    <row r="772" spans="1:15" ht="15" customHeight="1" x14ac:dyDescent="0.25">
      <c r="A772" s="82"/>
      <c r="B772" s="35"/>
      <c r="C772" s="37"/>
      <c r="D772" s="35"/>
      <c r="E772" s="35"/>
      <c r="F772" s="36"/>
      <c r="G772" s="35"/>
      <c r="H772" s="35"/>
      <c r="I772" s="200"/>
      <c r="J772" s="199"/>
      <c r="K772" s="204"/>
      <c r="L772" s="85"/>
      <c r="M772" s="85"/>
      <c r="N772" s="85"/>
      <c r="O772" s="158"/>
    </row>
    <row r="773" spans="1:15" ht="15" customHeight="1" x14ac:dyDescent="0.25">
      <c r="A773" s="82"/>
      <c r="B773" s="35"/>
      <c r="C773" s="37"/>
      <c r="D773" s="35"/>
      <c r="E773" s="35"/>
      <c r="F773" s="36"/>
      <c r="G773" s="35"/>
      <c r="H773" s="35"/>
      <c r="I773" s="200"/>
      <c r="J773" s="199"/>
      <c r="K773" s="204"/>
      <c r="L773" s="85"/>
      <c r="M773" s="85"/>
      <c r="N773" s="85"/>
      <c r="O773" s="158"/>
    </row>
    <row r="774" spans="1:15" ht="15" customHeight="1" x14ac:dyDescent="0.25">
      <c r="A774" s="82"/>
      <c r="B774" s="35"/>
      <c r="C774" s="37"/>
      <c r="D774" s="35"/>
      <c r="E774" s="35"/>
      <c r="F774" s="36"/>
      <c r="G774" s="35"/>
      <c r="H774" s="35"/>
      <c r="I774" s="200"/>
      <c r="J774" s="199"/>
      <c r="K774" s="204"/>
      <c r="L774" s="85"/>
      <c r="M774" s="85"/>
      <c r="N774" s="85"/>
      <c r="O774" s="158"/>
    </row>
    <row r="775" spans="1:15" ht="15" customHeight="1" x14ac:dyDescent="0.25">
      <c r="A775" s="82"/>
      <c r="B775" s="35"/>
      <c r="C775" s="37"/>
      <c r="D775" s="35"/>
      <c r="E775" s="35"/>
      <c r="F775" s="36"/>
      <c r="G775" s="35"/>
      <c r="H775" s="35"/>
      <c r="I775" s="200"/>
      <c r="J775" s="199"/>
      <c r="K775" s="204"/>
      <c r="L775" s="85"/>
      <c r="M775" s="85"/>
      <c r="N775" s="85"/>
      <c r="O775" s="158"/>
    </row>
    <row r="776" spans="1:15" ht="15" customHeight="1" x14ac:dyDescent="0.25">
      <c r="A776" s="82"/>
      <c r="B776" s="35"/>
      <c r="C776" s="37"/>
      <c r="D776" s="35"/>
      <c r="E776" s="35"/>
      <c r="F776" s="36"/>
      <c r="G776" s="35"/>
      <c r="H776" s="35"/>
      <c r="I776" s="200"/>
      <c r="J776" s="199"/>
      <c r="K776" s="204"/>
      <c r="L776" s="85"/>
      <c r="M776" s="85"/>
      <c r="N776" s="85"/>
      <c r="O776" s="158"/>
    </row>
    <row r="777" spans="1:15" ht="15" customHeight="1" x14ac:dyDescent="0.25">
      <c r="A777" s="82"/>
      <c r="B777" s="35"/>
      <c r="C777" s="37"/>
      <c r="D777" s="35"/>
      <c r="E777" s="35"/>
      <c r="F777" s="36"/>
      <c r="G777" s="35"/>
      <c r="H777" s="35"/>
      <c r="I777" s="200"/>
      <c r="J777" s="199"/>
      <c r="K777" s="204"/>
      <c r="L777" s="85"/>
      <c r="M777" s="85"/>
      <c r="N777" s="85"/>
      <c r="O777" s="158"/>
    </row>
    <row r="778" spans="1:15" ht="15" customHeight="1" x14ac:dyDescent="0.25">
      <c r="A778" s="82"/>
      <c r="B778" s="35"/>
      <c r="C778" s="37"/>
      <c r="D778" s="35"/>
      <c r="E778" s="35"/>
      <c r="F778" s="36"/>
      <c r="G778" s="35"/>
      <c r="H778" s="35"/>
      <c r="I778" s="200"/>
      <c r="J778" s="199"/>
      <c r="K778" s="204"/>
      <c r="L778" s="85"/>
      <c r="M778" s="85"/>
      <c r="N778" s="85"/>
      <c r="O778" s="158"/>
    </row>
    <row r="779" spans="1:15" ht="15" customHeight="1" x14ac:dyDescent="0.25">
      <c r="A779" s="82"/>
      <c r="B779" s="35"/>
      <c r="C779" s="37"/>
      <c r="D779" s="35"/>
      <c r="E779" s="35"/>
      <c r="F779" s="36"/>
      <c r="G779" s="35"/>
      <c r="H779" s="35"/>
      <c r="I779" s="200"/>
      <c r="J779" s="199"/>
      <c r="K779" s="204"/>
      <c r="L779" s="85"/>
      <c r="M779" s="85"/>
      <c r="N779" s="85"/>
      <c r="O779" s="158"/>
    </row>
    <row r="780" spans="1:15" ht="15" customHeight="1" x14ac:dyDescent="0.25">
      <c r="A780" s="82"/>
      <c r="B780" s="35"/>
      <c r="C780" s="37"/>
      <c r="D780" s="35"/>
      <c r="E780" s="35"/>
      <c r="F780" s="36"/>
      <c r="G780" s="35"/>
      <c r="H780" s="35"/>
      <c r="I780" s="200"/>
      <c r="J780" s="199"/>
      <c r="K780" s="204"/>
      <c r="L780" s="85"/>
      <c r="M780" s="85"/>
      <c r="N780" s="85"/>
      <c r="O780" s="158"/>
    </row>
    <row r="781" spans="1:15" ht="15" customHeight="1" x14ac:dyDescent="0.25">
      <c r="A781" s="82"/>
      <c r="B781" s="35"/>
      <c r="C781" s="37"/>
      <c r="D781" s="35"/>
      <c r="E781" s="35"/>
      <c r="F781" s="36"/>
      <c r="G781" s="35"/>
      <c r="H781" s="35"/>
      <c r="I781" s="200"/>
      <c r="J781" s="199"/>
      <c r="K781" s="204"/>
      <c r="L781" s="85"/>
      <c r="M781" s="85"/>
      <c r="N781" s="85"/>
      <c r="O781" s="158"/>
    </row>
    <row r="782" spans="1:15" ht="15" customHeight="1" x14ac:dyDescent="0.25">
      <c r="A782" s="82"/>
      <c r="B782" s="35"/>
      <c r="C782" s="37"/>
      <c r="D782" s="35"/>
      <c r="E782" s="35"/>
      <c r="F782" s="36"/>
      <c r="G782" s="35"/>
      <c r="H782" s="35"/>
      <c r="I782" s="200"/>
      <c r="J782" s="199"/>
      <c r="K782" s="204"/>
      <c r="L782" s="85"/>
      <c r="M782" s="85"/>
      <c r="N782" s="85"/>
      <c r="O782" s="158"/>
    </row>
    <row r="783" spans="1:15" ht="15" customHeight="1" x14ac:dyDescent="0.25">
      <c r="A783" s="82"/>
      <c r="B783" s="35"/>
      <c r="C783" s="37"/>
      <c r="D783" s="35"/>
      <c r="E783" s="35"/>
      <c r="F783" s="36"/>
      <c r="G783" s="35"/>
      <c r="H783" s="35"/>
      <c r="I783" s="200"/>
      <c r="J783" s="199"/>
      <c r="K783" s="204"/>
      <c r="L783" s="85"/>
      <c r="M783" s="85"/>
      <c r="N783" s="85"/>
      <c r="O783" s="158"/>
    </row>
    <row r="784" spans="1:15" ht="15" customHeight="1" x14ac:dyDescent="0.25">
      <c r="A784" s="82"/>
      <c r="B784" s="35"/>
      <c r="C784" s="37"/>
      <c r="D784" s="35"/>
      <c r="E784" s="35"/>
      <c r="F784" s="36"/>
      <c r="G784" s="35"/>
      <c r="H784" s="35"/>
      <c r="I784" s="200"/>
      <c r="J784" s="199"/>
      <c r="K784" s="204"/>
      <c r="L784" s="85"/>
      <c r="M784" s="85"/>
      <c r="N784" s="85"/>
      <c r="O784" s="158"/>
    </row>
    <row r="785" spans="1:15" ht="15" customHeight="1" x14ac:dyDescent="0.25">
      <c r="A785" s="82"/>
      <c r="B785" s="35"/>
      <c r="C785" s="37"/>
      <c r="D785" s="35"/>
      <c r="E785" s="35"/>
      <c r="F785" s="36"/>
      <c r="G785" s="35"/>
      <c r="H785" s="35"/>
      <c r="I785" s="200"/>
      <c r="J785" s="199"/>
      <c r="K785" s="204"/>
      <c r="L785" s="85"/>
      <c r="M785" s="85"/>
      <c r="N785" s="85"/>
      <c r="O785" s="158"/>
    </row>
    <row r="786" spans="1:15" ht="15" customHeight="1" x14ac:dyDescent="0.25">
      <c r="A786" s="82"/>
      <c r="B786" s="35"/>
      <c r="C786" s="37"/>
      <c r="D786" s="35"/>
      <c r="E786" s="35"/>
      <c r="F786" s="36"/>
      <c r="G786" s="35"/>
      <c r="H786" s="35"/>
      <c r="I786" s="200"/>
      <c r="J786" s="199"/>
      <c r="K786" s="204"/>
      <c r="L786" s="85"/>
      <c r="M786" s="85"/>
      <c r="N786" s="85"/>
      <c r="O786" s="158"/>
    </row>
    <row r="787" spans="1:15" ht="15" customHeight="1" x14ac:dyDescent="0.25">
      <c r="A787" s="82"/>
      <c r="B787" s="35"/>
      <c r="C787" s="37"/>
      <c r="D787" s="35"/>
      <c r="E787" s="35"/>
      <c r="F787" s="36"/>
      <c r="G787" s="35"/>
      <c r="H787" s="35"/>
      <c r="I787" s="200"/>
      <c r="J787" s="199"/>
      <c r="K787" s="204"/>
      <c r="L787" s="85"/>
      <c r="M787" s="85"/>
      <c r="N787" s="85"/>
      <c r="O787" s="158"/>
    </row>
    <row r="788" spans="1:15" ht="15" customHeight="1" x14ac:dyDescent="0.25">
      <c r="A788" s="82"/>
      <c r="B788" s="35"/>
      <c r="C788" s="37"/>
      <c r="D788" s="35"/>
      <c r="E788" s="35"/>
      <c r="F788" s="36"/>
      <c r="G788" s="35"/>
      <c r="H788" s="35"/>
      <c r="I788" s="200"/>
      <c r="J788" s="199"/>
      <c r="K788" s="204"/>
      <c r="L788" s="85"/>
      <c r="M788" s="85"/>
      <c r="N788" s="85"/>
      <c r="O788" s="158"/>
    </row>
    <row r="789" spans="1:15" ht="15" customHeight="1" x14ac:dyDescent="0.25">
      <c r="A789" s="82"/>
      <c r="B789" s="35"/>
      <c r="C789" s="37"/>
      <c r="D789" s="35"/>
      <c r="E789" s="35"/>
      <c r="F789" s="36"/>
      <c r="G789" s="35"/>
      <c r="H789" s="35"/>
      <c r="I789" s="200"/>
      <c r="J789" s="199"/>
      <c r="K789" s="204"/>
      <c r="L789" s="85"/>
      <c r="M789" s="85"/>
      <c r="N789" s="85"/>
      <c r="O789" s="158"/>
    </row>
    <row r="790" spans="1:15" ht="15" customHeight="1" x14ac:dyDescent="0.25">
      <c r="A790" s="82"/>
      <c r="B790" s="35"/>
      <c r="C790" s="37"/>
      <c r="D790" s="35"/>
      <c r="E790" s="35"/>
      <c r="F790" s="36"/>
      <c r="G790" s="35"/>
      <c r="H790" s="35"/>
      <c r="I790" s="200"/>
      <c r="J790" s="199"/>
      <c r="K790" s="204"/>
      <c r="L790" s="85"/>
      <c r="M790" s="85"/>
      <c r="N790" s="85"/>
      <c r="O790" s="158"/>
    </row>
    <row r="791" spans="1:15" ht="15" customHeight="1" x14ac:dyDescent="0.25">
      <c r="A791" s="82"/>
      <c r="B791" s="35"/>
      <c r="C791" s="37"/>
      <c r="D791" s="35"/>
      <c r="E791" s="35"/>
      <c r="F791" s="36"/>
      <c r="G791" s="35"/>
      <c r="H791" s="35"/>
      <c r="I791" s="200"/>
      <c r="J791" s="199"/>
      <c r="K791" s="204"/>
      <c r="L791" s="85"/>
      <c r="M791" s="85"/>
      <c r="N791" s="85"/>
      <c r="O791" s="158"/>
    </row>
    <row r="792" spans="1:15" ht="15" customHeight="1" x14ac:dyDescent="0.25">
      <c r="A792" s="82"/>
      <c r="B792" s="35"/>
      <c r="C792" s="37"/>
      <c r="D792" s="35"/>
      <c r="E792" s="35"/>
      <c r="F792" s="36"/>
      <c r="G792" s="35"/>
      <c r="H792" s="35"/>
      <c r="I792" s="200"/>
      <c r="J792" s="199"/>
      <c r="K792" s="204"/>
      <c r="L792" s="85"/>
      <c r="M792" s="85"/>
      <c r="N792" s="85"/>
      <c r="O792" s="158"/>
    </row>
    <row r="793" spans="1:15" ht="15" customHeight="1" x14ac:dyDescent="0.25">
      <c r="A793" s="82"/>
      <c r="B793" s="35"/>
      <c r="C793" s="37"/>
      <c r="D793" s="35"/>
      <c r="E793" s="35"/>
      <c r="F793" s="36"/>
      <c r="G793" s="35"/>
      <c r="H793" s="35"/>
      <c r="I793" s="200"/>
      <c r="J793" s="199"/>
      <c r="K793" s="204"/>
      <c r="L793" s="85"/>
      <c r="M793" s="85"/>
      <c r="N793" s="85"/>
      <c r="O793" s="158"/>
    </row>
    <row r="794" spans="1:15" ht="15" customHeight="1" x14ac:dyDescent="0.25">
      <c r="A794" s="82"/>
      <c r="B794" s="35"/>
      <c r="C794" s="37"/>
      <c r="D794" s="35"/>
      <c r="E794" s="35"/>
      <c r="F794" s="36"/>
      <c r="G794" s="35"/>
      <c r="H794" s="35"/>
      <c r="I794" s="200"/>
      <c r="J794" s="199"/>
      <c r="K794" s="204"/>
      <c r="L794" s="85"/>
      <c r="M794" s="85"/>
      <c r="N794" s="85"/>
      <c r="O794" s="158"/>
    </row>
    <row r="795" spans="1:15" ht="15" customHeight="1" x14ac:dyDescent="0.25">
      <c r="A795" s="82"/>
      <c r="B795" s="35"/>
      <c r="C795" s="37"/>
      <c r="D795" s="35"/>
      <c r="E795" s="35"/>
      <c r="F795" s="36"/>
      <c r="G795" s="35"/>
      <c r="H795" s="35"/>
      <c r="I795" s="200"/>
      <c r="J795" s="199"/>
      <c r="K795" s="204"/>
      <c r="L795" s="85"/>
      <c r="M795" s="85"/>
      <c r="N795" s="85"/>
      <c r="O795" s="158"/>
    </row>
    <row r="796" spans="1:15" ht="15" customHeight="1" x14ac:dyDescent="0.25">
      <c r="A796" s="82"/>
      <c r="B796" s="35"/>
      <c r="C796" s="37"/>
      <c r="D796" s="35"/>
      <c r="E796" s="35"/>
      <c r="F796" s="36"/>
      <c r="G796" s="35"/>
      <c r="H796" s="35"/>
      <c r="I796" s="200"/>
      <c r="J796" s="199"/>
      <c r="K796" s="204"/>
      <c r="L796" s="85"/>
      <c r="M796" s="85"/>
      <c r="N796" s="85"/>
      <c r="O796" s="158"/>
    </row>
    <row r="797" spans="1:15" ht="15" customHeight="1" x14ac:dyDescent="0.25">
      <c r="A797" s="82"/>
      <c r="B797" s="35"/>
      <c r="C797" s="37"/>
      <c r="D797" s="35"/>
      <c r="E797" s="35"/>
      <c r="F797" s="36"/>
      <c r="G797" s="35"/>
      <c r="H797" s="35"/>
      <c r="I797" s="200"/>
      <c r="J797" s="199"/>
      <c r="K797" s="204"/>
      <c r="L797" s="85"/>
      <c r="M797" s="85"/>
      <c r="N797" s="85"/>
      <c r="O797" s="158"/>
    </row>
    <row r="798" spans="1:15" ht="15" customHeight="1" x14ac:dyDescent="0.25">
      <c r="A798" s="82"/>
      <c r="B798" s="35"/>
      <c r="C798" s="37"/>
      <c r="D798" s="35"/>
      <c r="E798" s="35"/>
      <c r="F798" s="36"/>
      <c r="G798" s="35"/>
      <c r="H798" s="35"/>
      <c r="I798" s="200"/>
      <c r="J798" s="199"/>
      <c r="K798" s="204"/>
      <c r="L798" s="85"/>
      <c r="M798" s="85"/>
      <c r="N798" s="85"/>
      <c r="O798" s="158"/>
    </row>
    <row r="799" spans="1:15" ht="15" customHeight="1" x14ac:dyDescent="0.25">
      <c r="A799" s="82"/>
      <c r="B799" s="35"/>
      <c r="C799" s="37"/>
      <c r="D799" s="35"/>
      <c r="E799" s="35"/>
      <c r="F799" s="36"/>
      <c r="G799" s="35"/>
      <c r="H799" s="35"/>
      <c r="I799" s="200"/>
      <c r="J799" s="199"/>
      <c r="K799" s="204"/>
      <c r="L799" s="85"/>
      <c r="M799" s="85"/>
      <c r="N799" s="85"/>
      <c r="O799" s="158"/>
    </row>
    <row r="800" spans="1:15" ht="15" customHeight="1" x14ac:dyDescent="0.25">
      <c r="A800" s="82"/>
      <c r="B800" s="35"/>
      <c r="C800" s="37"/>
      <c r="D800" s="35"/>
      <c r="E800" s="35"/>
      <c r="F800" s="36"/>
      <c r="G800" s="35"/>
      <c r="H800" s="35"/>
      <c r="I800" s="200"/>
      <c r="J800" s="199"/>
      <c r="K800" s="204"/>
      <c r="L800" s="85"/>
      <c r="M800" s="85"/>
      <c r="N800" s="85"/>
      <c r="O800" s="158"/>
    </row>
    <row r="801" spans="1:15" ht="15" customHeight="1" x14ac:dyDescent="0.25">
      <c r="A801" s="82"/>
      <c r="B801" s="35"/>
      <c r="C801" s="37"/>
      <c r="D801" s="35"/>
      <c r="E801" s="35"/>
      <c r="F801" s="36"/>
      <c r="G801" s="35"/>
      <c r="H801" s="35"/>
      <c r="I801" s="200"/>
      <c r="J801" s="199"/>
      <c r="K801" s="204"/>
      <c r="L801" s="85"/>
      <c r="M801" s="85"/>
      <c r="N801" s="85"/>
      <c r="O801" s="158"/>
    </row>
    <row r="802" spans="1:15" ht="15" customHeight="1" x14ac:dyDescent="0.25">
      <c r="A802" s="82"/>
      <c r="B802" s="35"/>
      <c r="C802" s="37"/>
      <c r="D802" s="35"/>
      <c r="E802" s="35"/>
      <c r="F802" s="36"/>
      <c r="G802" s="35"/>
      <c r="H802" s="35"/>
      <c r="I802" s="200"/>
      <c r="J802" s="199"/>
      <c r="K802" s="204"/>
      <c r="L802" s="85"/>
      <c r="M802" s="85"/>
      <c r="N802" s="85"/>
      <c r="O802" s="158"/>
    </row>
    <row r="803" spans="1:15" ht="15" customHeight="1" x14ac:dyDescent="0.25">
      <c r="A803" s="82"/>
      <c r="B803" s="35"/>
      <c r="C803" s="37"/>
      <c r="D803" s="35"/>
      <c r="E803" s="35"/>
      <c r="F803" s="36"/>
      <c r="G803" s="35"/>
      <c r="H803" s="35"/>
      <c r="I803" s="200"/>
      <c r="J803" s="199"/>
      <c r="K803" s="204"/>
      <c r="L803" s="85"/>
      <c r="M803" s="85"/>
      <c r="N803" s="85"/>
      <c r="O803" s="158"/>
    </row>
    <row r="804" spans="1:15" ht="15" customHeight="1" x14ac:dyDescent="0.25">
      <c r="A804" s="82"/>
      <c r="B804" s="35"/>
      <c r="C804" s="37"/>
      <c r="D804" s="35"/>
      <c r="E804" s="35"/>
      <c r="F804" s="36"/>
      <c r="G804" s="35"/>
      <c r="H804" s="35"/>
      <c r="I804" s="200"/>
      <c r="J804" s="199"/>
      <c r="K804" s="204"/>
      <c r="L804" s="85"/>
      <c r="M804" s="85"/>
      <c r="N804" s="85"/>
      <c r="O804" s="158"/>
    </row>
    <row r="805" spans="1:15" ht="15" customHeight="1" x14ac:dyDescent="0.25">
      <c r="A805" s="82"/>
      <c r="B805" s="35"/>
      <c r="C805" s="37"/>
      <c r="D805" s="35"/>
      <c r="E805" s="35"/>
      <c r="F805" s="36"/>
      <c r="G805" s="35"/>
      <c r="H805" s="35"/>
      <c r="I805" s="200"/>
      <c r="J805" s="199"/>
      <c r="K805" s="204"/>
      <c r="L805" s="85"/>
      <c r="M805" s="85"/>
      <c r="N805" s="85"/>
      <c r="O805" s="158"/>
    </row>
    <row r="806" spans="1:15" ht="15" customHeight="1" x14ac:dyDescent="0.25">
      <c r="A806" s="82"/>
      <c r="B806" s="35"/>
      <c r="C806" s="37"/>
      <c r="D806" s="35"/>
      <c r="E806" s="35"/>
      <c r="F806" s="36"/>
      <c r="G806" s="35"/>
      <c r="H806" s="35"/>
      <c r="I806" s="200"/>
      <c r="J806" s="199"/>
      <c r="K806" s="204"/>
      <c r="L806" s="85"/>
      <c r="M806" s="85"/>
      <c r="N806" s="85"/>
      <c r="O806" s="158"/>
    </row>
    <row r="807" spans="1:15" ht="15" customHeight="1" x14ac:dyDescent="0.25">
      <c r="A807" s="82"/>
      <c r="B807" s="35"/>
      <c r="C807" s="37"/>
      <c r="D807" s="35"/>
      <c r="E807" s="35"/>
      <c r="F807" s="36"/>
      <c r="G807" s="35"/>
      <c r="H807" s="35"/>
      <c r="I807" s="200"/>
      <c r="J807" s="199"/>
      <c r="K807" s="204"/>
      <c r="L807" s="85"/>
      <c r="M807" s="85"/>
      <c r="N807" s="85"/>
      <c r="O807" s="158"/>
    </row>
    <row r="808" spans="1:15" ht="15" customHeight="1" x14ac:dyDescent="0.25">
      <c r="A808" s="82"/>
      <c r="B808" s="35"/>
      <c r="C808" s="37"/>
      <c r="D808" s="35"/>
      <c r="E808" s="35"/>
      <c r="F808" s="36"/>
      <c r="G808" s="35"/>
      <c r="H808" s="35"/>
      <c r="I808" s="200"/>
      <c r="J808" s="199"/>
      <c r="K808" s="204"/>
      <c r="L808" s="85"/>
      <c r="M808" s="85"/>
      <c r="N808" s="85"/>
      <c r="O808" s="158"/>
    </row>
    <row r="809" spans="1:15" ht="15" customHeight="1" x14ac:dyDescent="0.25">
      <c r="A809" s="82"/>
      <c r="B809" s="35"/>
      <c r="C809" s="37"/>
      <c r="D809" s="35"/>
      <c r="E809" s="35"/>
      <c r="F809" s="36"/>
      <c r="G809" s="35"/>
      <c r="H809" s="35"/>
      <c r="I809" s="200"/>
      <c r="J809" s="199"/>
      <c r="K809" s="204"/>
      <c r="L809" s="85"/>
      <c r="M809" s="85"/>
      <c r="N809" s="85"/>
      <c r="O809" s="158"/>
    </row>
    <row r="810" spans="1:15" ht="15" customHeight="1" x14ac:dyDescent="0.25">
      <c r="A810" s="82"/>
      <c r="B810" s="35"/>
      <c r="C810" s="37"/>
      <c r="D810" s="35"/>
      <c r="E810" s="35"/>
      <c r="F810" s="36"/>
      <c r="G810" s="35"/>
      <c r="H810" s="35"/>
      <c r="I810" s="200"/>
      <c r="J810" s="199"/>
      <c r="K810" s="204"/>
      <c r="L810" s="85"/>
      <c r="M810" s="85"/>
      <c r="N810" s="85"/>
      <c r="O810" s="158"/>
    </row>
    <row r="811" spans="1:15" ht="15" customHeight="1" x14ac:dyDescent="0.25">
      <c r="A811" s="82"/>
      <c r="B811" s="35"/>
      <c r="C811" s="37"/>
      <c r="D811" s="35"/>
      <c r="E811" s="35"/>
      <c r="F811" s="36"/>
      <c r="G811" s="35"/>
      <c r="H811" s="35"/>
      <c r="I811" s="200"/>
      <c r="J811" s="199"/>
      <c r="K811" s="204"/>
      <c r="L811" s="85"/>
      <c r="M811" s="85"/>
      <c r="N811" s="85"/>
      <c r="O811" s="158"/>
    </row>
    <row r="812" spans="1:15" ht="15" customHeight="1" x14ac:dyDescent="0.25">
      <c r="A812" s="82"/>
      <c r="B812" s="35"/>
      <c r="C812" s="37"/>
      <c r="D812" s="35"/>
      <c r="E812" s="35"/>
      <c r="F812" s="36"/>
      <c r="G812" s="35"/>
      <c r="H812" s="35"/>
      <c r="I812" s="200"/>
      <c r="J812" s="199"/>
      <c r="K812" s="204"/>
      <c r="L812" s="85"/>
      <c r="M812" s="85"/>
      <c r="N812" s="85"/>
      <c r="O812" s="158"/>
    </row>
    <row r="813" spans="1:15" ht="15" customHeight="1" x14ac:dyDescent="0.25">
      <c r="A813" s="82"/>
      <c r="B813" s="35"/>
      <c r="C813" s="37"/>
      <c r="D813" s="35"/>
      <c r="E813" s="35"/>
      <c r="F813" s="36"/>
      <c r="G813" s="35"/>
      <c r="H813" s="35"/>
      <c r="I813" s="200"/>
      <c r="J813" s="199"/>
      <c r="K813" s="204"/>
      <c r="L813" s="85"/>
      <c r="M813" s="85"/>
      <c r="N813" s="85"/>
      <c r="O813" s="158"/>
    </row>
    <row r="814" spans="1:15" ht="15" customHeight="1" x14ac:dyDescent="0.25">
      <c r="A814" s="82"/>
      <c r="B814" s="35"/>
      <c r="C814" s="37"/>
      <c r="D814" s="35"/>
      <c r="E814" s="35"/>
      <c r="F814" s="36"/>
      <c r="G814" s="35"/>
      <c r="H814" s="35"/>
      <c r="I814" s="200"/>
      <c r="J814" s="199"/>
      <c r="K814" s="204"/>
      <c r="L814" s="85"/>
      <c r="M814" s="85"/>
      <c r="N814" s="85"/>
      <c r="O814" s="158"/>
    </row>
    <row r="815" spans="1:15" ht="15" customHeight="1" x14ac:dyDescent="0.25">
      <c r="A815" s="82"/>
      <c r="B815" s="35"/>
      <c r="C815" s="37"/>
      <c r="D815" s="35"/>
      <c r="E815" s="35"/>
      <c r="F815" s="36"/>
      <c r="G815" s="35"/>
      <c r="H815" s="35"/>
      <c r="I815" s="200"/>
      <c r="J815" s="199"/>
      <c r="K815" s="204"/>
      <c r="L815" s="85"/>
      <c r="M815" s="85"/>
      <c r="N815" s="85"/>
      <c r="O815" s="158"/>
    </row>
    <row r="816" spans="1:15" ht="15" customHeight="1" x14ac:dyDescent="0.25">
      <c r="A816" s="82"/>
      <c r="B816" s="35"/>
      <c r="C816" s="37"/>
      <c r="D816" s="35"/>
      <c r="E816" s="35"/>
      <c r="F816" s="36"/>
      <c r="G816" s="35"/>
      <c r="H816" s="35"/>
      <c r="I816" s="200"/>
      <c r="J816" s="199"/>
      <c r="K816" s="204"/>
      <c r="L816" s="85"/>
      <c r="M816" s="85"/>
      <c r="N816" s="85"/>
      <c r="O816" s="158"/>
    </row>
    <row r="817" spans="1:15" ht="15" customHeight="1" x14ac:dyDescent="0.25">
      <c r="A817" s="82"/>
      <c r="B817" s="35"/>
      <c r="C817" s="37"/>
      <c r="D817" s="35"/>
      <c r="E817" s="35"/>
      <c r="F817" s="36"/>
      <c r="G817" s="35"/>
      <c r="H817" s="35"/>
      <c r="I817" s="200"/>
      <c r="J817" s="199"/>
      <c r="K817" s="204"/>
      <c r="L817" s="85"/>
      <c r="M817" s="85"/>
      <c r="N817" s="85"/>
      <c r="O817" s="158"/>
    </row>
    <row r="818" spans="1:15" ht="15" customHeight="1" x14ac:dyDescent="0.25">
      <c r="A818" s="82"/>
      <c r="B818" s="35"/>
      <c r="C818" s="37"/>
      <c r="D818" s="35"/>
      <c r="E818" s="35"/>
      <c r="F818" s="36"/>
      <c r="G818" s="35"/>
      <c r="H818" s="35"/>
      <c r="I818" s="200"/>
      <c r="J818" s="199"/>
      <c r="K818" s="204"/>
      <c r="L818" s="85"/>
      <c r="M818" s="85"/>
      <c r="N818" s="85"/>
      <c r="O818" s="158"/>
    </row>
    <row r="819" spans="1:15" ht="15" customHeight="1" x14ac:dyDescent="0.25">
      <c r="A819" s="82"/>
      <c r="B819" s="35"/>
      <c r="C819" s="37"/>
      <c r="D819" s="35"/>
      <c r="E819" s="35"/>
      <c r="F819" s="36"/>
      <c r="G819" s="35"/>
      <c r="H819" s="35"/>
      <c r="I819" s="200"/>
      <c r="J819" s="199"/>
      <c r="K819" s="204"/>
      <c r="L819" s="85"/>
      <c r="M819" s="85"/>
      <c r="N819" s="85"/>
      <c r="O819" s="158"/>
    </row>
    <row r="820" spans="1:15" ht="15" customHeight="1" x14ac:dyDescent="0.25">
      <c r="A820" s="82"/>
      <c r="B820" s="35"/>
      <c r="C820" s="37"/>
      <c r="D820" s="35"/>
      <c r="E820" s="35"/>
      <c r="F820" s="36"/>
      <c r="G820" s="35"/>
      <c r="H820" s="35"/>
      <c r="I820" s="200"/>
      <c r="J820" s="199"/>
      <c r="K820" s="204"/>
      <c r="L820" s="85"/>
      <c r="M820" s="85"/>
      <c r="N820" s="85"/>
      <c r="O820" s="158"/>
    </row>
    <row r="821" spans="1:15" ht="15" customHeight="1" x14ac:dyDescent="0.25">
      <c r="A821" s="82"/>
      <c r="B821" s="35"/>
      <c r="C821" s="37"/>
      <c r="D821" s="35"/>
      <c r="E821" s="35"/>
      <c r="F821" s="36"/>
      <c r="G821" s="35"/>
      <c r="H821" s="35"/>
      <c r="I821" s="200"/>
      <c r="J821" s="199"/>
      <c r="K821" s="204"/>
      <c r="L821" s="85"/>
      <c r="M821" s="85"/>
      <c r="N821" s="85"/>
      <c r="O821" s="158"/>
    </row>
    <row r="822" spans="1:15" ht="15" customHeight="1" x14ac:dyDescent="0.25">
      <c r="A822" s="82"/>
      <c r="B822" s="35"/>
      <c r="C822" s="37"/>
      <c r="D822" s="35"/>
      <c r="E822" s="35"/>
      <c r="F822" s="36"/>
      <c r="G822" s="35"/>
      <c r="H822" s="35"/>
      <c r="I822" s="200"/>
      <c r="J822" s="199"/>
      <c r="K822" s="204"/>
      <c r="L822" s="85"/>
      <c r="M822" s="85"/>
      <c r="N822" s="85"/>
      <c r="O822" s="158"/>
    </row>
    <row r="823" spans="1:15" ht="15" customHeight="1" x14ac:dyDescent="0.25">
      <c r="A823" s="82"/>
      <c r="B823" s="35"/>
      <c r="C823" s="37"/>
      <c r="D823" s="35"/>
      <c r="E823" s="35"/>
      <c r="F823" s="36"/>
      <c r="G823" s="35"/>
      <c r="H823" s="35"/>
      <c r="I823" s="200"/>
      <c r="J823" s="199"/>
      <c r="K823" s="204"/>
      <c r="L823" s="85"/>
      <c r="M823" s="85"/>
      <c r="N823" s="85"/>
      <c r="O823" s="158"/>
    </row>
    <row r="824" spans="1:15" ht="15" customHeight="1" x14ac:dyDescent="0.25">
      <c r="A824" s="82"/>
      <c r="B824" s="35"/>
      <c r="C824" s="37"/>
      <c r="D824" s="35"/>
      <c r="E824" s="35"/>
      <c r="F824" s="36"/>
      <c r="G824" s="35"/>
      <c r="H824" s="35"/>
      <c r="I824" s="200"/>
      <c r="J824" s="199"/>
      <c r="K824" s="204"/>
      <c r="L824" s="85"/>
      <c r="M824" s="85"/>
      <c r="N824" s="85"/>
      <c r="O824" s="158"/>
    </row>
    <row r="825" spans="1:15" ht="15" customHeight="1" x14ac:dyDescent="0.25">
      <c r="A825" s="82"/>
      <c r="B825" s="35"/>
      <c r="C825" s="37"/>
      <c r="D825" s="35"/>
      <c r="E825" s="35"/>
      <c r="F825" s="36"/>
      <c r="G825" s="35"/>
      <c r="H825" s="35"/>
      <c r="I825" s="200"/>
      <c r="J825" s="199"/>
      <c r="K825" s="204"/>
      <c r="L825" s="85"/>
      <c r="M825" s="85"/>
      <c r="N825" s="85"/>
      <c r="O825" s="158"/>
    </row>
    <row r="826" spans="1:15" ht="15" customHeight="1" x14ac:dyDescent="0.25">
      <c r="A826" s="82"/>
      <c r="B826" s="35"/>
      <c r="C826" s="37"/>
      <c r="D826" s="35"/>
      <c r="E826" s="35"/>
      <c r="F826" s="36"/>
      <c r="G826" s="35"/>
      <c r="H826" s="35"/>
      <c r="I826" s="200"/>
      <c r="J826" s="199"/>
      <c r="K826" s="204"/>
      <c r="L826" s="85"/>
      <c r="M826" s="85"/>
      <c r="N826" s="85"/>
      <c r="O826" s="158"/>
    </row>
    <row r="827" spans="1:15" ht="15" customHeight="1" x14ac:dyDescent="0.25">
      <c r="A827" s="82"/>
      <c r="B827" s="35"/>
      <c r="C827" s="37"/>
      <c r="D827" s="35"/>
      <c r="E827" s="35"/>
      <c r="F827" s="36"/>
      <c r="G827" s="35"/>
      <c r="H827" s="35"/>
      <c r="I827" s="200"/>
      <c r="J827" s="199"/>
      <c r="K827" s="204"/>
      <c r="L827" s="85"/>
      <c r="M827" s="85"/>
      <c r="N827" s="85"/>
      <c r="O827" s="158"/>
    </row>
    <row r="828" spans="1:15" ht="15" customHeight="1" x14ac:dyDescent="0.25">
      <c r="A828" s="82"/>
      <c r="B828" s="35"/>
      <c r="C828" s="37"/>
      <c r="D828" s="35"/>
      <c r="E828" s="35"/>
      <c r="F828" s="36"/>
      <c r="G828" s="35"/>
      <c r="H828" s="35"/>
      <c r="I828" s="200"/>
      <c r="J828" s="199"/>
      <c r="K828" s="204"/>
      <c r="L828" s="85"/>
      <c r="M828" s="85"/>
      <c r="N828" s="85"/>
      <c r="O828" s="158"/>
    </row>
    <row r="829" spans="1:15" ht="15" customHeight="1" x14ac:dyDescent="0.25">
      <c r="A829" s="82"/>
      <c r="B829" s="35"/>
      <c r="C829" s="37"/>
      <c r="D829" s="35"/>
      <c r="E829" s="35"/>
      <c r="F829" s="36"/>
      <c r="G829" s="35"/>
      <c r="H829" s="35"/>
      <c r="I829" s="200"/>
      <c r="J829" s="199"/>
      <c r="K829" s="204"/>
      <c r="L829" s="85"/>
      <c r="M829" s="85"/>
      <c r="N829" s="85"/>
      <c r="O829" s="158"/>
    </row>
    <row r="830" spans="1:15" ht="15" customHeight="1" x14ac:dyDescent="0.25">
      <c r="A830" s="82"/>
      <c r="B830" s="35"/>
      <c r="C830" s="37"/>
      <c r="D830" s="35"/>
      <c r="E830" s="35"/>
      <c r="F830" s="36"/>
      <c r="G830" s="35"/>
      <c r="H830" s="35"/>
      <c r="I830" s="200"/>
      <c r="J830" s="199"/>
      <c r="K830" s="204"/>
      <c r="L830" s="85"/>
      <c r="M830" s="85"/>
      <c r="N830" s="85"/>
      <c r="O830" s="158"/>
    </row>
    <row r="831" spans="1:15" ht="15" customHeight="1" x14ac:dyDescent="0.25">
      <c r="A831" s="82"/>
      <c r="B831" s="35"/>
      <c r="C831" s="37"/>
      <c r="D831" s="35"/>
      <c r="E831" s="35"/>
      <c r="F831" s="36"/>
      <c r="G831" s="35"/>
      <c r="H831" s="35"/>
      <c r="I831" s="200"/>
      <c r="J831" s="199"/>
      <c r="K831" s="204"/>
      <c r="L831" s="85"/>
      <c r="M831" s="85"/>
      <c r="N831" s="85"/>
      <c r="O831" s="158"/>
    </row>
    <row r="832" spans="1:15" ht="15" customHeight="1" x14ac:dyDescent="0.25">
      <c r="A832" s="82"/>
      <c r="B832" s="35"/>
      <c r="C832" s="37"/>
      <c r="D832" s="35"/>
      <c r="E832" s="35"/>
      <c r="F832" s="36"/>
      <c r="G832" s="35"/>
      <c r="H832" s="35"/>
      <c r="I832" s="200"/>
      <c r="J832" s="199"/>
      <c r="K832" s="204"/>
      <c r="L832" s="85"/>
      <c r="M832" s="85"/>
      <c r="N832" s="85"/>
      <c r="O832" s="158"/>
    </row>
    <row r="833" spans="1:15" ht="15" customHeight="1" x14ac:dyDescent="0.25">
      <c r="A833" s="82"/>
      <c r="B833" s="35"/>
      <c r="C833" s="37"/>
      <c r="D833" s="35"/>
      <c r="E833" s="35"/>
      <c r="F833" s="36"/>
      <c r="G833" s="35"/>
      <c r="H833" s="35"/>
      <c r="I833" s="200"/>
      <c r="J833" s="199"/>
      <c r="K833" s="204"/>
      <c r="L833" s="85"/>
      <c r="M833" s="85"/>
      <c r="N833" s="85"/>
      <c r="O833" s="158"/>
    </row>
    <row r="834" spans="1:15" ht="15" customHeight="1" x14ac:dyDescent="0.25">
      <c r="A834" s="82"/>
      <c r="B834" s="35"/>
      <c r="C834" s="37"/>
      <c r="D834" s="35"/>
      <c r="E834" s="35"/>
      <c r="F834" s="36"/>
      <c r="G834" s="35"/>
      <c r="H834" s="35"/>
      <c r="I834" s="200"/>
      <c r="J834" s="199"/>
      <c r="K834" s="204"/>
      <c r="L834" s="85"/>
      <c r="M834" s="85"/>
      <c r="N834" s="85"/>
      <c r="O834" s="158"/>
    </row>
    <row r="835" spans="1:15" ht="15" customHeight="1" x14ac:dyDescent="0.25">
      <c r="A835" s="82"/>
      <c r="B835" s="35"/>
      <c r="C835" s="37"/>
      <c r="D835" s="35"/>
      <c r="E835" s="35"/>
      <c r="F835" s="36"/>
      <c r="G835" s="35"/>
      <c r="H835" s="35"/>
      <c r="I835" s="200"/>
      <c r="J835" s="199"/>
      <c r="K835" s="204"/>
      <c r="L835" s="85"/>
      <c r="M835" s="85"/>
      <c r="N835" s="85"/>
      <c r="O835" s="158"/>
    </row>
    <row r="836" spans="1:15" ht="15" customHeight="1" x14ac:dyDescent="0.25">
      <c r="A836" s="82"/>
      <c r="B836" s="35"/>
      <c r="C836" s="37"/>
      <c r="D836" s="35"/>
      <c r="E836" s="35"/>
      <c r="F836" s="36"/>
      <c r="G836" s="35"/>
      <c r="H836" s="35"/>
      <c r="I836" s="200"/>
      <c r="J836" s="199"/>
      <c r="K836" s="204"/>
      <c r="L836" s="85"/>
      <c r="M836" s="85"/>
      <c r="N836" s="85"/>
      <c r="O836" s="158"/>
    </row>
    <row r="837" spans="1:15" ht="15" customHeight="1" x14ac:dyDescent="0.25">
      <c r="A837" s="82"/>
      <c r="B837" s="35"/>
      <c r="C837" s="37"/>
      <c r="D837" s="35"/>
      <c r="E837" s="35"/>
      <c r="F837" s="36"/>
      <c r="G837" s="35"/>
      <c r="H837" s="35"/>
      <c r="I837" s="200"/>
      <c r="J837" s="199"/>
      <c r="K837" s="204"/>
      <c r="L837" s="85"/>
      <c r="M837" s="85"/>
      <c r="N837" s="85"/>
      <c r="O837" s="158"/>
    </row>
    <row r="838" spans="1:15" ht="15" customHeight="1" x14ac:dyDescent="0.25">
      <c r="A838" s="82"/>
      <c r="B838" s="35"/>
      <c r="C838" s="37"/>
      <c r="D838" s="35"/>
      <c r="E838" s="35"/>
      <c r="F838" s="36"/>
      <c r="G838" s="35"/>
      <c r="H838" s="35"/>
      <c r="I838" s="200"/>
      <c r="J838" s="199"/>
      <c r="K838" s="204"/>
      <c r="L838" s="85"/>
      <c r="M838" s="85"/>
      <c r="N838" s="85"/>
      <c r="O838" s="158"/>
    </row>
    <row r="839" spans="1:15" ht="15" customHeight="1" x14ac:dyDescent="0.25">
      <c r="A839" s="82"/>
      <c r="B839" s="35"/>
      <c r="C839" s="37"/>
      <c r="D839" s="35"/>
      <c r="E839" s="35"/>
      <c r="F839" s="36"/>
      <c r="G839" s="35"/>
      <c r="H839" s="35"/>
      <c r="I839" s="200"/>
      <c r="J839" s="199"/>
      <c r="K839" s="204"/>
      <c r="L839" s="85"/>
      <c r="M839" s="85"/>
      <c r="N839" s="85"/>
      <c r="O839" s="158"/>
    </row>
    <row r="840" spans="1:15" ht="15" customHeight="1" x14ac:dyDescent="0.25">
      <c r="A840" s="82"/>
      <c r="B840" s="35"/>
      <c r="C840" s="37"/>
      <c r="D840" s="35"/>
      <c r="E840" s="35"/>
      <c r="F840" s="36"/>
      <c r="G840" s="35"/>
      <c r="H840" s="35"/>
      <c r="I840" s="200"/>
      <c r="J840" s="199"/>
      <c r="K840" s="204"/>
      <c r="L840" s="85"/>
      <c r="M840" s="85"/>
      <c r="N840" s="85"/>
      <c r="O840" s="158"/>
    </row>
    <row r="841" spans="1:15" ht="15" customHeight="1" x14ac:dyDescent="0.25">
      <c r="A841" s="82"/>
      <c r="B841" s="35"/>
      <c r="C841" s="37"/>
      <c r="D841" s="35"/>
      <c r="E841" s="35"/>
      <c r="F841" s="36"/>
      <c r="G841" s="35"/>
      <c r="H841" s="35"/>
      <c r="I841" s="200"/>
      <c r="J841" s="199"/>
      <c r="K841" s="204"/>
      <c r="L841" s="85"/>
      <c r="M841" s="85"/>
      <c r="N841" s="85"/>
      <c r="O841" s="158"/>
    </row>
    <row r="842" spans="1:15" ht="15" customHeight="1" x14ac:dyDescent="0.25">
      <c r="A842" s="82"/>
      <c r="B842" s="35"/>
      <c r="C842" s="37"/>
      <c r="D842" s="35"/>
      <c r="E842" s="35"/>
      <c r="F842" s="36"/>
      <c r="G842" s="35"/>
      <c r="H842" s="35"/>
      <c r="I842" s="200"/>
      <c r="J842" s="199"/>
      <c r="K842" s="204"/>
      <c r="L842" s="85"/>
      <c r="M842" s="85"/>
      <c r="N842" s="85"/>
      <c r="O842" s="158"/>
    </row>
    <row r="843" spans="1:15" ht="15" customHeight="1" x14ac:dyDescent="0.25">
      <c r="A843" s="82"/>
      <c r="B843" s="35"/>
      <c r="C843" s="37"/>
      <c r="D843" s="35"/>
      <c r="E843" s="35"/>
      <c r="F843" s="36"/>
      <c r="G843" s="35"/>
      <c r="H843" s="35"/>
      <c r="I843" s="200"/>
      <c r="J843" s="199"/>
      <c r="K843" s="204"/>
      <c r="L843" s="85"/>
      <c r="M843" s="85"/>
      <c r="N843" s="85"/>
      <c r="O843" s="158"/>
    </row>
    <row r="844" spans="1:15" ht="15" customHeight="1" x14ac:dyDescent="0.25">
      <c r="A844" s="82"/>
      <c r="B844" s="35"/>
      <c r="C844" s="37"/>
      <c r="D844" s="35"/>
      <c r="E844" s="35"/>
      <c r="F844" s="36"/>
      <c r="G844" s="35"/>
      <c r="H844" s="35"/>
      <c r="I844" s="200"/>
      <c r="J844" s="199"/>
      <c r="K844" s="204"/>
      <c r="L844" s="85"/>
      <c r="M844" s="85"/>
      <c r="N844" s="85"/>
      <c r="O844" s="158"/>
    </row>
    <row r="845" spans="1:15" ht="15" customHeight="1" x14ac:dyDescent="0.25">
      <c r="A845" s="82"/>
      <c r="B845" s="35"/>
      <c r="C845" s="37"/>
      <c r="D845" s="35"/>
      <c r="E845" s="35"/>
      <c r="F845" s="36"/>
      <c r="G845" s="35"/>
      <c r="H845" s="35"/>
      <c r="I845" s="200"/>
      <c r="J845" s="199"/>
      <c r="K845" s="204"/>
      <c r="L845" s="85"/>
      <c r="M845" s="85"/>
      <c r="N845" s="85"/>
      <c r="O845" s="158"/>
    </row>
    <row r="846" spans="1:15" ht="15" customHeight="1" x14ac:dyDescent="0.25">
      <c r="A846" s="82"/>
      <c r="B846" s="35"/>
      <c r="C846" s="37"/>
      <c r="D846" s="35"/>
      <c r="E846" s="35"/>
      <c r="F846" s="36"/>
      <c r="G846" s="35"/>
      <c r="H846" s="35"/>
      <c r="I846" s="200"/>
      <c r="J846" s="199"/>
      <c r="K846" s="204"/>
      <c r="L846" s="85"/>
      <c r="M846" s="85"/>
      <c r="N846" s="85"/>
      <c r="O846" s="158"/>
    </row>
    <row r="847" spans="1:15" ht="15" customHeight="1" x14ac:dyDescent="0.25">
      <c r="A847" s="82"/>
      <c r="B847" s="35"/>
      <c r="C847" s="37"/>
      <c r="D847" s="35"/>
      <c r="E847" s="35"/>
      <c r="F847" s="36"/>
      <c r="G847" s="35"/>
      <c r="H847" s="35"/>
      <c r="I847" s="200"/>
      <c r="J847" s="199"/>
      <c r="K847" s="204"/>
      <c r="L847" s="85"/>
      <c r="M847" s="85"/>
      <c r="N847" s="85"/>
      <c r="O847" s="158"/>
    </row>
    <row r="848" spans="1:15" ht="15" customHeight="1" x14ac:dyDescent="0.25">
      <c r="A848" s="82"/>
      <c r="B848" s="35"/>
      <c r="C848" s="37"/>
      <c r="D848" s="35"/>
      <c r="E848" s="35"/>
      <c r="F848" s="36"/>
      <c r="G848" s="35"/>
      <c r="H848" s="35"/>
      <c r="I848" s="200"/>
      <c r="J848" s="199"/>
      <c r="K848" s="204"/>
      <c r="L848" s="85"/>
      <c r="M848" s="85"/>
      <c r="N848" s="85"/>
      <c r="O848" s="158"/>
    </row>
    <row r="849" spans="1:15" ht="15" customHeight="1" x14ac:dyDescent="0.25">
      <c r="A849" s="82"/>
      <c r="B849" s="35"/>
      <c r="C849" s="37"/>
      <c r="D849" s="35"/>
      <c r="E849" s="35"/>
      <c r="F849" s="36"/>
      <c r="G849" s="35"/>
      <c r="H849" s="35"/>
      <c r="I849" s="200"/>
      <c r="J849" s="199"/>
      <c r="K849" s="204"/>
      <c r="L849" s="85"/>
      <c r="M849" s="85"/>
      <c r="N849" s="85"/>
      <c r="O849" s="158"/>
    </row>
    <row r="850" spans="1:15" ht="15" customHeight="1" x14ac:dyDescent="0.25">
      <c r="A850" s="82"/>
      <c r="B850" s="35"/>
      <c r="C850" s="37"/>
      <c r="D850" s="35"/>
      <c r="E850" s="35"/>
      <c r="F850" s="36"/>
      <c r="G850" s="35"/>
      <c r="H850" s="35"/>
      <c r="I850" s="200"/>
      <c r="J850" s="199"/>
      <c r="K850" s="204"/>
      <c r="L850" s="85"/>
      <c r="M850" s="85"/>
      <c r="N850" s="85"/>
      <c r="O850" s="158"/>
    </row>
    <row r="851" spans="1:15" ht="15" customHeight="1" x14ac:dyDescent="0.25">
      <c r="A851" s="82"/>
      <c r="B851" s="35"/>
      <c r="C851" s="37"/>
      <c r="D851" s="35"/>
      <c r="E851" s="35"/>
      <c r="F851" s="36"/>
      <c r="G851" s="35"/>
      <c r="H851" s="35"/>
      <c r="I851" s="200"/>
      <c r="J851" s="199"/>
      <c r="K851" s="204"/>
      <c r="L851" s="85"/>
      <c r="M851" s="85"/>
      <c r="N851" s="85"/>
      <c r="O851" s="158"/>
    </row>
    <row r="852" spans="1:15" ht="15" customHeight="1" x14ac:dyDescent="0.25">
      <c r="A852" s="82"/>
      <c r="B852" s="35"/>
      <c r="C852" s="37"/>
      <c r="D852" s="35"/>
      <c r="E852" s="35"/>
      <c r="F852" s="36"/>
      <c r="G852" s="35"/>
      <c r="H852" s="35"/>
      <c r="I852" s="200"/>
      <c r="J852" s="199"/>
      <c r="K852" s="204"/>
      <c r="L852" s="85"/>
      <c r="M852" s="85"/>
      <c r="N852" s="85"/>
      <c r="O852" s="158"/>
    </row>
    <row r="853" spans="1:15" ht="15" customHeight="1" x14ac:dyDescent="0.25">
      <c r="A853" s="82"/>
      <c r="B853" s="35"/>
      <c r="C853" s="37"/>
      <c r="D853" s="35"/>
      <c r="E853" s="35"/>
      <c r="F853" s="36"/>
      <c r="G853" s="35"/>
      <c r="H853" s="35"/>
      <c r="I853" s="200"/>
      <c r="J853" s="199"/>
      <c r="K853" s="204"/>
      <c r="L853" s="85"/>
      <c r="M853" s="85"/>
      <c r="N853" s="85"/>
      <c r="O853" s="158"/>
    </row>
    <row r="854" spans="1:15" ht="15" customHeight="1" x14ac:dyDescent="0.25">
      <c r="A854" s="82"/>
      <c r="B854" s="35"/>
      <c r="C854" s="37"/>
      <c r="D854" s="35"/>
      <c r="E854" s="35"/>
      <c r="F854" s="36"/>
      <c r="G854" s="35"/>
      <c r="H854" s="35"/>
      <c r="I854" s="200"/>
      <c r="J854" s="199"/>
      <c r="K854" s="204"/>
      <c r="L854" s="85"/>
      <c r="M854" s="85"/>
      <c r="N854" s="85"/>
      <c r="O854" s="158"/>
    </row>
    <row r="855" spans="1:15" ht="15" customHeight="1" x14ac:dyDescent="0.25">
      <c r="A855" s="82"/>
      <c r="B855" s="35"/>
      <c r="C855" s="37"/>
      <c r="D855" s="35"/>
      <c r="E855" s="35"/>
      <c r="F855" s="36"/>
      <c r="G855" s="35"/>
      <c r="H855" s="35"/>
      <c r="I855" s="200"/>
      <c r="J855" s="199"/>
      <c r="K855" s="204"/>
      <c r="L855" s="85"/>
      <c r="M855" s="85"/>
      <c r="N855" s="85"/>
      <c r="O855" s="158"/>
    </row>
    <row r="856" spans="1:15" ht="15" customHeight="1" x14ac:dyDescent="0.25">
      <c r="A856" s="82"/>
      <c r="B856" s="35"/>
      <c r="C856" s="37"/>
      <c r="D856" s="35"/>
      <c r="E856" s="35"/>
      <c r="F856" s="36"/>
      <c r="G856" s="35"/>
      <c r="H856" s="35"/>
      <c r="I856" s="200"/>
      <c r="J856" s="199"/>
      <c r="K856" s="204"/>
      <c r="L856" s="85"/>
      <c r="M856" s="85"/>
      <c r="N856" s="85"/>
      <c r="O856" s="158"/>
    </row>
    <row r="857" spans="1:15" ht="15" customHeight="1" x14ac:dyDescent="0.25">
      <c r="A857" s="82"/>
      <c r="B857" s="35"/>
      <c r="C857" s="37"/>
      <c r="D857" s="35"/>
      <c r="E857" s="35"/>
      <c r="F857" s="36"/>
      <c r="G857" s="35"/>
      <c r="H857" s="35"/>
      <c r="I857" s="200"/>
      <c r="J857" s="199"/>
      <c r="K857" s="204"/>
      <c r="L857" s="85"/>
      <c r="M857" s="85"/>
      <c r="N857" s="85"/>
      <c r="O857" s="158"/>
    </row>
    <row r="858" spans="1:15" ht="15" customHeight="1" x14ac:dyDescent="0.25">
      <c r="A858" s="82"/>
      <c r="B858" s="35"/>
      <c r="C858" s="37"/>
      <c r="D858" s="35"/>
      <c r="E858" s="35"/>
      <c r="F858" s="36"/>
      <c r="G858" s="35"/>
      <c r="H858" s="35"/>
      <c r="I858" s="200"/>
      <c r="J858" s="199"/>
      <c r="K858" s="204"/>
      <c r="L858" s="85"/>
      <c r="M858" s="85"/>
      <c r="N858" s="85"/>
      <c r="O858" s="158"/>
    </row>
    <row r="859" spans="1:15" ht="15" customHeight="1" x14ac:dyDescent="0.25">
      <c r="A859" s="82"/>
      <c r="B859" s="35"/>
      <c r="C859" s="37"/>
      <c r="D859" s="35"/>
      <c r="E859" s="35"/>
      <c r="F859" s="36"/>
      <c r="G859" s="35"/>
      <c r="H859" s="35"/>
      <c r="I859" s="200"/>
      <c r="J859" s="199"/>
      <c r="K859" s="204"/>
      <c r="L859" s="85"/>
      <c r="M859" s="85"/>
      <c r="N859" s="85"/>
      <c r="O859" s="158"/>
    </row>
    <row r="860" spans="1:15" ht="15" customHeight="1" x14ac:dyDescent="0.25">
      <c r="A860" s="82"/>
      <c r="B860" s="35"/>
      <c r="C860" s="37"/>
      <c r="D860" s="35"/>
      <c r="E860" s="35"/>
      <c r="F860" s="36"/>
      <c r="G860" s="35"/>
      <c r="H860" s="35"/>
      <c r="I860" s="200"/>
      <c r="J860" s="199"/>
      <c r="K860" s="204"/>
      <c r="L860" s="85"/>
      <c r="M860" s="85"/>
      <c r="N860" s="85"/>
      <c r="O860" s="158"/>
    </row>
    <row r="861" spans="1:15" ht="15" customHeight="1" x14ac:dyDescent="0.25">
      <c r="A861" s="82"/>
      <c r="B861" s="35"/>
      <c r="C861" s="37"/>
      <c r="D861" s="35"/>
      <c r="E861" s="35"/>
      <c r="F861" s="36"/>
      <c r="G861" s="35"/>
      <c r="H861" s="35"/>
      <c r="I861" s="200"/>
      <c r="J861" s="199"/>
      <c r="K861" s="204"/>
      <c r="L861" s="85"/>
      <c r="M861" s="85"/>
      <c r="N861" s="85"/>
      <c r="O861" s="158"/>
    </row>
    <row r="862" spans="1:15" ht="15" customHeight="1" x14ac:dyDescent="0.25">
      <c r="A862" s="82"/>
      <c r="B862" s="35"/>
      <c r="C862" s="37"/>
      <c r="D862" s="35"/>
      <c r="E862" s="35"/>
      <c r="F862" s="36"/>
      <c r="G862" s="35"/>
      <c r="H862" s="35"/>
      <c r="I862" s="200"/>
      <c r="J862" s="199"/>
      <c r="K862" s="204"/>
      <c r="L862" s="85"/>
      <c r="M862" s="85"/>
      <c r="N862" s="85"/>
      <c r="O862" s="158"/>
    </row>
    <row r="863" spans="1:15" ht="15" customHeight="1" x14ac:dyDescent="0.25">
      <c r="A863" s="82"/>
      <c r="B863" s="35"/>
      <c r="C863" s="37"/>
      <c r="D863" s="35"/>
      <c r="E863" s="35"/>
      <c r="F863" s="36"/>
      <c r="G863" s="35"/>
      <c r="H863" s="35"/>
      <c r="I863" s="200"/>
      <c r="J863" s="199"/>
      <c r="K863" s="204"/>
      <c r="L863" s="85"/>
      <c r="M863" s="85"/>
      <c r="N863" s="85"/>
      <c r="O863" s="158"/>
    </row>
    <row r="864" spans="1:15" ht="15" customHeight="1" x14ac:dyDescent="0.25">
      <c r="A864" s="82"/>
      <c r="B864" s="35"/>
      <c r="C864" s="37"/>
      <c r="D864" s="35"/>
      <c r="E864" s="35"/>
      <c r="F864" s="36"/>
      <c r="G864" s="35"/>
      <c r="H864" s="35"/>
      <c r="I864" s="200"/>
      <c r="J864" s="199"/>
      <c r="K864" s="204"/>
      <c r="L864" s="85"/>
      <c r="M864" s="85"/>
      <c r="N864" s="85"/>
      <c r="O864" s="158"/>
    </row>
    <row r="865" spans="1:15" ht="15" customHeight="1" x14ac:dyDescent="0.25">
      <c r="A865" s="82"/>
      <c r="B865" s="35"/>
      <c r="C865" s="37"/>
      <c r="D865" s="35"/>
      <c r="E865" s="35"/>
      <c r="F865" s="36"/>
      <c r="G865" s="35"/>
      <c r="H865" s="35"/>
      <c r="I865" s="200"/>
      <c r="J865" s="199"/>
      <c r="K865" s="204"/>
      <c r="L865" s="85"/>
      <c r="M865" s="85"/>
      <c r="N865" s="85"/>
      <c r="O865" s="158"/>
    </row>
    <row r="866" spans="1:15" ht="15" customHeight="1" x14ac:dyDescent="0.25">
      <c r="A866" s="82"/>
      <c r="B866" s="35"/>
      <c r="C866" s="37"/>
      <c r="D866" s="35"/>
      <c r="E866" s="35"/>
      <c r="F866" s="36"/>
      <c r="G866" s="35"/>
      <c r="H866" s="35"/>
      <c r="I866" s="200"/>
      <c r="J866" s="199"/>
      <c r="K866" s="204"/>
      <c r="L866" s="85"/>
      <c r="M866" s="85"/>
      <c r="N866" s="85"/>
      <c r="O866" s="158"/>
    </row>
    <row r="867" spans="1:15" ht="15" customHeight="1" x14ac:dyDescent="0.25">
      <c r="A867" s="82"/>
      <c r="B867" s="35"/>
      <c r="C867" s="37"/>
      <c r="D867" s="35"/>
      <c r="E867" s="35"/>
      <c r="F867" s="36"/>
      <c r="G867" s="35"/>
      <c r="H867" s="35"/>
      <c r="I867" s="200"/>
      <c r="J867" s="199"/>
      <c r="K867" s="204"/>
      <c r="L867" s="85"/>
      <c r="M867" s="85"/>
      <c r="N867" s="85"/>
      <c r="O867" s="158"/>
    </row>
    <row r="868" spans="1:15" ht="15" customHeight="1" x14ac:dyDescent="0.25">
      <c r="A868" s="82"/>
      <c r="B868" s="35"/>
      <c r="C868" s="37"/>
      <c r="D868" s="35"/>
      <c r="E868" s="35"/>
      <c r="F868" s="36"/>
      <c r="G868" s="35"/>
      <c r="H868" s="35"/>
      <c r="I868" s="200"/>
      <c r="J868" s="199"/>
      <c r="K868" s="204"/>
      <c r="L868" s="85"/>
      <c r="M868" s="85"/>
      <c r="N868" s="85"/>
      <c r="O868" s="158"/>
    </row>
    <row r="869" spans="1:15" ht="15" customHeight="1" x14ac:dyDescent="0.25">
      <c r="A869" s="82"/>
      <c r="B869" s="35"/>
      <c r="C869" s="37"/>
      <c r="D869" s="35"/>
      <c r="E869" s="35"/>
      <c r="F869" s="36"/>
      <c r="G869" s="35"/>
      <c r="H869" s="35"/>
      <c r="I869" s="200"/>
      <c r="J869" s="199"/>
      <c r="K869" s="204"/>
      <c r="L869" s="85"/>
      <c r="M869" s="85"/>
      <c r="N869" s="85"/>
      <c r="O869" s="158"/>
    </row>
    <row r="870" spans="1:15" ht="15" customHeight="1" x14ac:dyDescent="0.25">
      <c r="A870" s="82"/>
      <c r="B870" s="35"/>
      <c r="C870" s="37"/>
      <c r="D870" s="35"/>
      <c r="E870" s="35"/>
      <c r="F870" s="36"/>
      <c r="G870" s="35"/>
      <c r="H870" s="35"/>
      <c r="I870" s="200"/>
      <c r="J870" s="199"/>
      <c r="K870" s="204"/>
      <c r="L870" s="85"/>
      <c r="M870" s="85"/>
      <c r="N870" s="85"/>
      <c r="O870" s="158"/>
    </row>
    <row r="871" spans="1:15" ht="15" customHeight="1" x14ac:dyDescent="0.25">
      <c r="A871" s="82"/>
      <c r="B871" s="35"/>
      <c r="C871" s="37"/>
      <c r="D871" s="35"/>
      <c r="E871" s="35"/>
      <c r="F871" s="36"/>
      <c r="G871" s="35"/>
      <c r="H871" s="35"/>
      <c r="I871" s="200"/>
      <c r="J871" s="199"/>
      <c r="K871" s="204"/>
      <c r="L871" s="85"/>
      <c r="M871" s="85"/>
      <c r="N871" s="85"/>
      <c r="O871" s="158"/>
    </row>
    <row r="872" spans="1:15" ht="15" customHeight="1" x14ac:dyDescent="0.25">
      <c r="A872" s="82"/>
      <c r="B872" s="35"/>
      <c r="C872" s="37"/>
      <c r="D872" s="35"/>
      <c r="E872" s="35"/>
      <c r="F872" s="36"/>
      <c r="G872" s="35"/>
      <c r="H872" s="35"/>
      <c r="I872" s="200"/>
      <c r="J872" s="199"/>
      <c r="K872" s="204"/>
      <c r="L872" s="85"/>
      <c r="M872" s="85"/>
      <c r="N872" s="85"/>
      <c r="O872" s="158"/>
    </row>
    <row r="873" spans="1:15" ht="15" customHeight="1" x14ac:dyDescent="0.25">
      <c r="A873" s="82"/>
      <c r="B873" s="35"/>
      <c r="C873" s="37"/>
      <c r="D873" s="35"/>
      <c r="E873" s="35"/>
      <c r="F873" s="36"/>
      <c r="G873" s="35"/>
      <c r="H873" s="35"/>
      <c r="I873" s="200"/>
      <c r="J873" s="199"/>
      <c r="K873" s="204"/>
      <c r="L873" s="85"/>
      <c r="M873" s="85"/>
      <c r="N873" s="85"/>
      <c r="O873" s="158"/>
    </row>
    <row r="874" spans="1:15" ht="15" customHeight="1" x14ac:dyDescent="0.25">
      <c r="A874" s="82"/>
      <c r="B874" s="35"/>
      <c r="C874" s="37"/>
      <c r="D874" s="35"/>
      <c r="E874" s="35"/>
      <c r="F874" s="36"/>
      <c r="G874" s="35"/>
      <c r="H874" s="35"/>
      <c r="I874" s="200"/>
      <c r="J874" s="199"/>
      <c r="K874" s="204"/>
      <c r="L874" s="85"/>
      <c r="M874" s="85"/>
      <c r="N874" s="85"/>
      <c r="O874" s="158"/>
    </row>
    <row r="875" spans="1:15" ht="15" customHeight="1" x14ac:dyDescent="0.25">
      <c r="A875" s="82"/>
      <c r="B875" s="35"/>
      <c r="C875" s="37"/>
      <c r="D875" s="35"/>
      <c r="E875" s="35"/>
      <c r="F875" s="36"/>
      <c r="G875" s="35"/>
      <c r="H875" s="35"/>
      <c r="I875" s="200"/>
      <c r="J875" s="199"/>
      <c r="K875" s="204"/>
      <c r="L875" s="85"/>
      <c r="M875" s="85"/>
      <c r="N875" s="85"/>
      <c r="O875" s="158"/>
    </row>
    <row r="876" spans="1:15" ht="15" customHeight="1" x14ac:dyDescent="0.25">
      <c r="A876" s="82"/>
      <c r="B876" s="35"/>
      <c r="C876" s="37"/>
      <c r="D876" s="35"/>
      <c r="E876" s="35"/>
      <c r="F876" s="36"/>
      <c r="G876" s="35"/>
      <c r="H876" s="35"/>
      <c r="I876" s="200"/>
      <c r="J876" s="199"/>
      <c r="K876" s="204"/>
      <c r="L876" s="85"/>
      <c r="M876" s="85"/>
      <c r="N876" s="85"/>
      <c r="O876" s="158"/>
    </row>
    <row r="877" spans="1:15" ht="15" customHeight="1" x14ac:dyDescent="0.25">
      <c r="A877" s="82"/>
      <c r="B877" s="35"/>
      <c r="C877" s="37"/>
      <c r="D877" s="35"/>
      <c r="E877" s="35"/>
      <c r="F877" s="36"/>
      <c r="G877" s="35"/>
      <c r="H877" s="35"/>
      <c r="I877" s="200"/>
      <c r="J877" s="199"/>
      <c r="K877" s="204"/>
      <c r="L877" s="85"/>
      <c r="M877" s="85"/>
      <c r="N877" s="85"/>
      <c r="O877" s="158"/>
    </row>
    <row r="878" spans="1:15" ht="15" customHeight="1" x14ac:dyDescent="0.25">
      <c r="A878" s="82"/>
      <c r="B878" s="35"/>
      <c r="C878" s="37"/>
      <c r="D878" s="35"/>
      <c r="E878" s="35"/>
      <c r="F878" s="36"/>
      <c r="G878" s="35"/>
      <c r="H878" s="35"/>
      <c r="I878" s="200"/>
      <c r="J878" s="199"/>
      <c r="K878" s="204"/>
      <c r="L878" s="85"/>
      <c r="M878" s="85"/>
      <c r="N878" s="85"/>
      <c r="O878" s="158"/>
    </row>
    <row r="879" spans="1:15" ht="15" customHeight="1" x14ac:dyDescent="0.25">
      <c r="A879" s="82"/>
      <c r="B879" s="35"/>
      <c r="C879" s="37"/>
      <c r="D879" s="35"/>
      <c r="E879" s="35"/>
      <c r="F879" s="36"/>
      <c r="G879" s="35"/>
      <c r="H879" s="35"/>
      <c r="I879" s="200"/>
      <c r="J879" s="199"/>
      <c r="K879" s="204"/>
      <c r="L879" s="85"/>
      <c r="M879" s="85"/>
      <c r="N879" s="85"/>
      <c r="O879" s="158"/>
    </row>
    <row r="880" spans="1:15" ht="15" customHeight="1" x14ac:dyDescent="0.25">
      <c r="A880" s="82"/>
      <c r="B880" s="35"/>
      <c r="C880" s="37"/>
      <c r="D880" s="35"/>
      <c r="E880" s="35"/>
      <c r="F880" s="36"/>
      <c r="G880" s="35"/>
      <c r="H880" s="35"/>
      <c r="I880" s="200"/>
      <c r="J880" s="199"/>
      <c r="K880" s="204"/>
      <c r="L880" s="85"/>
      <c r="M880" s="85"/>
      <c r="N880" s="85"/>
      <c r="O880" s="158"/>
    </row>
    <row r="881" spans="1:15" ht="15" customHeight="1" x14ac:dyDescent="0.25">
      <c r="A881" s="82"/>
      <c r="B881" s="35"/>
      <c r="C881" s="37"/>
      <c r="D881" s="35"/>
      <c r="E881" s="35"/>
      <c r="F881" s="36"/>
      <c r="G881" s="35"/>
      <c r="H881" s="35"/>
      <c r="I881" s="200"/>
      <c r="J881" s="199"/>
      <c r="K881" s="204"/>
      <c r="L881" s="85"/>
      <c r="M881" s="85"/>
      <c r="N881" s="85"/>
      <c r="O881" s="158"/>
    </row>
    <row r="882" spans="1:15" ht="15" customHeight="1" x14ac:dyDescent="0.25">
      <c r="A882" s="82"/>
      <c r="B882" s="35"/>
      <c r="C882" s="37"/>
      <c r="D882" s="35"/>
      <c r="E882" s="35"/>
      <c r="F882" s="36"/>
      <c r="G882" s="35"/>
      <c r="H882" s="35"/>
      <c r="I882" s="200"/>
      <c r="J882" s="199"/>
      <c r="K882" s="204"/>
      <c r="L882" s="85"/>
      <c r="M882" s="85"/>
      <c r="N882" s="85"/>
      <c r="O882" s="158"/>
    </row>
    <row r="883" spans="1:15" ht="15" customHeight="1" x14ac:dyDescent="0.25">
      <c r="A883" s="82"/>
      <c r="B883" s="35"/>
      <c r="C883" s="37"/>
      <c r="D883" s="35"/>
      <c r="E883" s="35"/>
      <c r="F883" s="36"/>
      <c r="G883" s="35"/>
      <c r="H883" s="35"/>
      <c r="I883" s="200"/>
      <c r="J883" s="199"/>
      <c r="K883" s="204"/>
      <c r="L883" s="85"/>
      <c r="M883" s="85"/>
      <c r="N883" s="85"/>
      <c r="O883" s="158"/>
    </row>
    <row r="884" spans="1:15" ht="15" customHeight="1" x14ac:dyDescent="0.25">
      <c r="A884" s="82"/>
      <c r="B884" s="35"/>
      <c r="C884" s="37"/>
      <c r="D884" s="35"/>
      <c r="E884" s="35"/>
      <c r="F884" s="36"/>
      <c r="G884" s="35"/>
      <c r="H884" s="35"/>
      <c r="I884" s="200"/>
      <c r="J884" s="199"/>
      <c r="K884" s="204"/>
      <c r="L884" s="85"/>
      <c r="M884" s="85"/>
      <c r="N884" s="85"/>
      <c r="O884" s="158"/>
    </row>
    <row r="885" spans="1:15" ht="15" customHeight="1" x14ac:dyDescent="0.25">
      <c r="A885" s="82"/>
      <c r="B885" s="35"/>
      <c r="C885" s="37"/>
      <c r="D885" s="35"/>
      <c r="E885" s="35"/>
      <c r="F885" s="36"/>
      <c r="G885" s="35"/>
      <c r="H885" s="35"/>
      <c r="I885" s="200"/>
      <c r="J885" s="199"/>
      <c r="K885" s="204"/>
      <c r="L885" s="85"/>
      <c r="M885" s="85"/>
      <c r="N885" s="85"/>
      <c r="O885" s="158"/>
    </row>
    <row r="886" spans="1:15" ht="15" customHeight="1" x14ac:dyDescent="0.25">
      <c r="A886" s="82"/>
      <c r="B886" s="35"/>
      <c r="C886" s="37"/>
      <c r="D886" s="35"/>
      <c r="E886" s="35"/>
      <c r="F886" s="36"/>
      <c r="G886" s="35"/>
      <c r="H886" s="35"/>
      <c r="I886" s="200"/>
      <c r="J886" s="199"/>
      <c r="K886" s="204"/>
      <c r="L886" s="85"/>
      <c r="M886" s="85"/>
      <c r="N886" s="85"/>
      <c r="O886" s="158"/>
    </row>
    <row r="887" spans="1:15" ht="15" customHeight="1" x14ac:dyDescent="0.25">
      <c r="A887" s="82"/>
      <c r="B887" s="35"/>
      <c r="C887" s="37"/>
      <c r="D887" s="35"/>
      <c r="E887" s="35"/>
      <c r="F887" s="36"/>
      <c r="G887" s="35"/>
      <c r="H887" s="35"/>
      <c r="I887" s="200"/>
      <c r="J887" s="199"/>
      <c r="K887" s="204"/>
      <c r="L887" s="85"/>
      <c r="M887" s="85"/>
      <c r="N887" s="85"/>
      <c r="O887" s="158"/>
    </row>
    <row r="888" spans="1:15" ht="15" customHeight="1" x14ac:dyDescent="0.25">
      <c r="A888" s="82"/>
      <c r="B888" s="35"/>
      <c r="C888" s="37"/>
      <c r="D888" s="35"/>
      <c r="E888" s="35"/>
      <c r="F888" s="36"/>
      <c r="G888" s="35"/>
      <c r="H888" s="35"/>
      <c r="I888" s="200"/>
      <c r="J888" s="199"/>
      <c r="K888" s="204"/>
      <c r="L888" s="85"/>
      <c r="M888" s="85"/>
      <c r="N888" s="85"/>
      <c r="O888" s="158"/>
    </row>
    <row r="889" spans="1:15" ht="15" customHeight="1" x14ac:dyDescent="0.25">
      <c r="A889" s="82"/>
      <c r="B889" s="35"/>
      <c r="C889" s="37"/>
      <c r="D889" s="35"/>
      <c r="E889" s="35"/>
      <c r="F889" s="36"/>
      <c r="G889" s="35"/>
      <c r="H889" s="35"/>
      <c r="I889" s="200"/>
      <c r="J889" s="199"/>
      <c r="K889" s="204"/>
      <c r="L889" s="85"/>
      <c r="M889" s="85"/>
      <c r="N889" s="85"/>
      <c r="O889" s="158"/>
    </row>
    <row r="890" spans="1:15" ht="15" customHeight="1" x14ac:dyDescent="0.25">
      <c r="A890" s="82"/>
      <c r="B890" s="35"/>
      <c r="C890" s="37"/>
      <c r="D890" s="35"/>
      <c r="E890" s="35"/>
      <c r="F890" s="36"/>
      <c r="G890" s="35"/>
      <c r="H890" s="35"/>
      <c r="I890" s="200"/>
      <c r="J890" s="199"/>
      <c r="K890" s="204"/>
      <c r="L890" s="85"/>
      <c r="M890" s="85"/>
      <c r="N890" s="85"/>
      <c r="O890" s="158"/>
    </row>
    <row r="891" spans="1:15" ht="15" customHeight="1" x14ac:dyDescent="0.25">
      <c r="A891" s="82"/>
      <c r="B891" s="35"/>
      <c r="C891" s="37"/>
      <c r="D891" s="35"/>
      <c r="E891" s="35"/>
      <c r="F891" s="36"/>
      <c r="G891" s="35"/>
      <c r="H891" s="35"/>
      <c r="I891" s="200"/>
      <c r="J891" s="199"/>
      <c r="K891" s="204"/>
      <c r="L891" s="85"/>
      <c r="M891" s="85"/>
      <c r="N891" s="85"/>
      <c r="O891" s="158"/>
    </row>
    <row r="892" spans="1:15" ht="15" customHeight="1" x14ac:dyDescent="0.25">
      <c r="A892" s="82"/>
      <c r="B892" s="35"/>
      <c r="C892" s="37"/>
      <c r="D892" s="35"/>
      <c r="E892" s="35"/>
      <c r="F892" s="36"/>
      <c r="G892" s="35"/>
      <c r="H892" s="35"/>
      <c r="I892" s="200"/>
      <c r="J892" s="199"/>
      <c r="K892" s="204"/>
      <c r="L892" s="85"/>
      <c r="M892" s="85"/>
      <c r="N892" s="85"/>
      <c r="O892" s="158"/>
    </row>
    <row r="893" spans="1:15" ht="15" customHeight="1" x14ac:dyDescent="0.25">
      <c r="A893" s="82"/>
      <c r="B893" s="35"/>
      <c r="C893" s="37"/>
      <c r="D893" s="35"/>
      <c r="E893" s="35"/>
      <c r="F893" s="36"/>
      <c r="G893" s="35"/>
      <c r="H893" s="35"/>
      <c r="I893" s="200"/>
      <c r="J893" s="199"/>
      <c r="K893" s="204"/>
      <c r="L893" s="85"/>
      <c r="M893" s="85"/>
      <c r="N893" s="85"/>
      <c r="O893" s="158"/>
    </row>
    <row r="894" spans="1:15" ht="15" customHeight="1" x14ac:dyDescent="0.25">
      <c r="A894" s="82"/>
      <c r="B894" s="35"/>
      <c r="C894" s="37"/>
      <c r="D894" s="35"/>
      <c r="E894" s="35"/>
      <c r="F894" s="36"/>
      <c r="G894" s="35"/>
      <c r="H894" s="35"/>
      <c r="I894" s="200"/>
      <c r="J894" s="199"/>
      <c r="K894" s="204"/>
      <c r="L894" s="85"/>
      <c r="M894" s="85"/>
      <c r="N894" s="85"/>
      <c r="O894" s="158"/>
    </row>
    <row r="895" spans="1:15" ht="15" customHeight="1" x14ac:dyDescent="0.25">
      <c r="A895" s="82"/>
      <c r="B895" s="35"/>
      <c r="C895" s="37"/>
      <c r="D895" s="35"/>
      <c r="E895" s="35"/>
      <c r="F895" s="36"/>
      <c r="G895" s="35"/>
      <c r="H895" s="35"/>
      <c r="I895" s="200"/>
      <c r="J895" s="199"/>
      <c r="K895" s="204"/>
      <c r="L895" s="85"/>
      <c r="M895" s="85"/>
      <c r="N895" s="85"/>
      <c r="O895" s="158"/>
    </row>
    <row r="896" spans="1:15" ht="15" customHeight="1" x14ac:dyDescent="0.25">
      <c r="A896" s="82"/>
      <c r="B896" s="35"/>
      <c r="C896" s="37"/>
      <c r="D896" s="35"/>
      <c r="E896" s="35"/>
      <c r="F896" s="36"/>
      <c r="G896" s="35"/>
      <c r="H896" s="35"/>
      <c r="I896" s="200"/>
      <c r="J896" s="199"/>
      <c r="K896" s="204"/>
      <c r="L896" s="85"/>
      <c r="M896" s="85"/>
      <c r="N896" s="85"/>
      <c r="O896" s="158"/>
    </row>
    <row r="897" spans="1:15" ht="15" customHeight="1" x14ac:dyDescent="0.25">
      <c r="A897" s="82"/>
      <c r="B897" s="35"/>
      <c r="C897" s="37"/>
      <c r="D897" s="35"/>
      <c r="E897" s="35"/>
      <c r="F897" s="36"/>
      <c r="G897" s="35"/>
      <c r="H897" s="35"/>
      <c r="I897" s="200"/>
      <c r="J897" s="199"/>
      <c r="K897" s="204"/>
      <c r="L897" s="85"/>
      <c r="M897" s="85"/>
      <c r="N897" s="85"/>
      <c r="O897" s="158"/>
    </row>
    <row r="898" spans="1:15" ht="15" customHeight="1" x14ac:dyDescent="0.25">
      <c r="A898" s="82"/>
      <c r="B898" s="35"/>
      <c r="C898" s="37"/>
      <c r="D898" s="35"/>
      <c r="E898" s="35"/>
      <c r="F898" s="36"/>
      <c r="G898" s="35"/>
      <c r="H898" s="35"/>
      <c r="I898" s="200"/>
      <c r="J898" s="199"/>
      <c r="K898" s="204"/>
      <c r="L898" s="85"/>
      <c r="M898" s="85"/>
      <c r="N898" s="85"/>
      <c r="O898" s="158"/>
    </row>
    <row r="899" spans="1:15" ht="15" customHeight="1" x14ac:dyDescent="0.25">
      <c r="A899" s="82"/>
      <c r="B899" s="35"/>
      <c r="C899" s="37"/>
      <c r="D899" s="35"/>
      <c r="E899" s="35"/>
      <c r="F899" s="36"/>
      <c r="G899" s="35"/>
      <c r="H899" s="35"/>
      <c r="I899" s="200"/>
      <c r="J899" s="199"/>
      <c r="K899" s="204"/>
      <c r="L899" s="85"/>
      <c r="M899" s="85"/>
      <c r="N899" s="85"/>
      <c r="O899" s="158"/>
    </row>
    <row r="900" spans="1:15" ht="15" customHeight="1" x14ac:dyDescent="0.25">
      <c r="A900" s="82"/>
      <c r="B900" s="35"/>
      <c r="C900" s="37"/>
      <c r="D900" s="35"/>
      <c r="E900" s="35"/>
      <c r="F900" s="36"/>
      <c r="G900" s="35"/>
      <c r="H900" s="35"/>
      <c r="I900" s="200"/>
      <c r="J900" s="199"/>
      <c r="K900" s="204"/>
      <c r="L900" s="85"/>
      <c r="M900" s="85"/>
      <c r="N900" s="85"/>
      <c r="O900" s="158"/>
    </row>
    <row r="901" spans="1:15" ht="15" customHeight="1" x14ac:dyDescent="0.25">
      <c r="A901" s="82"/>
      <c r="B901" s="35"/>
      <c r="C901" s="37"/>
      <c r="D901" s="35"/>
      <c r="E901" s="35"/>
      <c r="F901" s="36"/>
      <c r="G901" s="35"/>
      <c r="H901" s="35"/>
      <c r="I901" s="200"/>
      <c r="J901" s="199"/>
      <c r="K901" s="204"/>
      <c r="L901" s="85"/>
      <c r="M901" s="85"/>
      <c r="N901" s="85"/>
      <c r="O901" s="158"/>
    </row>
    <row r="902" spans="1:15" ht="15" customHeight="1" x14ac:dyDescent="0.25">
      <c r="A902" s="82"/>
      <c r="B902" s="35"/>
      <c r="C902" s="37"/>
      <c r="D902" s="35"/>
      <c r="E902" s="35"/>
      <c r="F902" s="36"/>
      <c r="G902" s="35"/>
      <c r="H902" s="35"/>
      <c r="I902" s="200"/>
      <c r="J902" s="199"/>
      <c r="K902" s="204"/>
      <c r="L902" s="85"/>
      <c r="M902" s="85"/>
      <c r="N902" s="85"/>
      <c r="O902" s="158"/>
    </row>
    <row r="903" spans="1:15" ht="15" customHeight="1" x14ac:dyDescent="0.25">
      <c r="A903" s="82"/>
      <c r="B903" s="35"/>
      <c r="C903" s="37"/>
      <c r="D903" s="35"/>
      <c r="E903" s="35"/>
      <c r="F903" s="36"/>
      <c r="G903" s="35"/>
      <c r="H903" s="35"/>
      <c r="I903" s="200"/>
      <c r="J903" s="199"/>
      <c r="K903" s="204"/>
      <c r="L903" s="85"/>
      <c r="M903" s="85"/>
      <c r="N903" s="85"/>
      <c r="O903" s="158"/>
    </row>
    <row r="904" spans="1:15" ht="15" customHeight="1" x14ac:dyDescent="0.25">
      <c r="A904" s="82"/>
      <c r="B904" s="35"/>
      <c r="C904" s="37"/>
      <c r="D904" s="35"/>
      <c r="E904" s="35"/>
      <c r="F904" s="36"/>
      <c r="G904" s="35"/>
      <c r="H904" s="35"/>
      <c r="I904" s="200"/>
      <c r="J904" s="199"/>
      <c r="K904" s="204"/>
      <c r="L904" s="85"/>
      <c r="M904" s="85"/>
      <c r="N904" s="85"/>
      <c r="O904" s="158"/>
    </row>
    <row r="905" spans="1:15" ht="15" customHeight="1" x14ac:dyDescent="0.25">
      <c r="A905" s="82"/>
      <c r="B905" s="35"/>
      <c r="C905" s="37"/>
      <c r="D905" s="35"/>
      <c r="E905" s="35"/>
      <c r="F905" s="36"/>
      <c r="G905" s="35"/>
      <c r="H905" s="35"/>
      <c r="I905" s="200"/>
      <c r="J905" s="199"/>
      <c r="K905" s="204"/>
      <c r="L905" s="85"/>
      <c r="M905" s="85"/>
      <c r="N905" s="85"/>
      <c r="O905" s="158"/>
    </row>
    <row r="906" spans="1:15" ht="15" customHeight="1" x14ac:dyDescent="0.25">
      <c r="A906" s="82"/>
      <c r="B906" s="35"/>
      <c r="C906" s="37"/>
      <c r="D906" s="35"/>
      <c r="E906" s="35"/>
      <c r="F906" s="36"/>
      <c r="G906" s="35"/>
      <c r="H906" s="35"/>
      <c r="I906" s="200"/>
      <c r="J906" s="199"/>
      <c r="K906" s="204"/>
      <c r="L906" s="85"/>
      <c r="M906" s="85"/>
      <c r="N906" s="85"/>
      <c r="O906" s="158"/>
    </row>
    <row r="907" spans="1:15" ht="15" customHeight="1" x14ac:dyDescent="0.25">
      <c r="A907" s="82"/>
      <c r="B907" s="35"/>
      <c r="C907" s="37"/>
      <c r="D907" s="35"/>
      <c r="E907" s="35"/>
      <c r="F907" s="36"/>
      <c r="G907" s="35"/>
      <c r="H907" s="35"/>
      <c r="I907" s="200"/>
      <c r="J907" s="199"/>
      <c r="K907" s="204"/>
      <c r="L907" s="85"/>
      <c r="M907" s="85"/>
      <c r="N907" s="85"/>
      <c r="O907" s="158"/>
    </row>
    <row r="908" spans="1:15" ht="15" customHeight="1" x14ac:dyDescent="0.25">
      <c r="A908" s="82"/>
      <c r="B908" s="35"/>
      <c r="C908" s="37"/>
      <c r="D908" s="35"/>
      <c r="E908" s="35"/>
      <c r="F908" s="36"/>
      <c r="G908" s="35"/>
      <c r="H908" s="35"/>
      <c r="I908" s="200"/>
      <c r="J908" s="199"/>
      <c r="K908" s="204"/>
      <c r="L908" s="85"/>
      <c r="M908" s="85"/>
      <c r="N908" s="85"/>
      <c r="O908" s="158"/>
    </row>
    <row r="909" spans="1:15" ht="15" customHeight="1" x14ac:dyDescent="0.25">
      <c r="A909" s="82"/>
      <c r="B909" s="35"/>
      <c r="C909" s="37"/>
      <c r="D909" s="35"/>
      <c r="E909" s="35"/>
      <c r="F909" s="36"/>
      <c r="G909" s="35"/>
      <c r="H909" s="35"/>
      <c r="I909" s="200"/>
      <c r="J909" s="199"/>
      <c r="K909" s="204"/>
      <c r="L909" s="85"/>
      <c r="M909" s="85"/>
      <c r="N909" s="85"/>
      <c r="O909" s="158"/>
    </row>
    <row r="910" spans="1:15" ht="15" customHeight="1" x14ac:dyDescent="0.25">
      <c r="A910" s="82"/>
      <c r="B910" s="35"/>
      <c r="C910" s="37"/>
      <c r="D910" s="35"/>
      <c r="E910" s="35"/>
      <c r="F910" s="36"/>
      <c r="G910" s="35"/>
      <c r="H910" s="35"/>
      <c r="I910" s="200"/>
      <c r="J910" s="199"/>
      <c r="K910" s="204"/>
      <c r="L910" s="85"/>
      <c r="M910" s="85"/>
      <c r="N910" s="85"/>
      <c r="O910" s="158"/>
    </row>
    <row r="911" spans="1:15" ht="15" customHeight="1" x14ac:dyDescent="0.25">
      <c r="A911" s="82"/>
      <c r="B911" s="35"/>
      <c r="C911" s="37"/>
      <c r="D911" s="35"/>
      <c r="E911" s="35"/>
      <c r="F911" s="36"/>
      <c r="G911" s="35"/>
      <c r="H911" s="35"/>
      <c r="I911" s="200"/>
      <c r="J911" s="199"/>
      <c r="K911" s="204"/>
      <c r="L911" s="85"/>
      <c r="M911" s="85"/>
      <c r="N911" s="85"/>
      <c r="O911" s="158"/>
    </row>
    <row r="912" spans="1:15" ht="15" customHeight="1" x14ac:dyDescent="0.25">
      <c r="A912" s="82"/>
      <c r="B912" s="35"/>
      <c r="C912" s="37"/>
      <c r="D912" s="35"/>
      <c r="E912" s="35"/>
      <c r="F912" s="36"/>
      <c r="G912" s="35"/>
      <c r="H912" s="35"/>
      <c r="I912" s="200"/>
      <c r="J912" s="199"/>
      <c r="K912" s="204"/>
      <c r="L912" s="85"/>
      <c r="M912" s="85"/>
      <c r="N912" s="85"/>
      <c r="O912" s="158"/>
    </row>
    <row r="913" spans="1:15" ht="15" customHeight="1" x14ac:dyDescent="0.25">
      <c r="A913" s="82"/>
      <c r="B913" s="35"/>
      <c r="C913" s="37"/>
      <c r="D913" s="35"/>
      <c r="E913" s="35"/>
      <c r="F913" s="36"/>
      <c r="G913" s="35"/>
      <c r="H913" s="35"/>
      <c r="I913" s="200"/>
      <c r="J913" s="199"/>
      <c r="K913" s="204"/>
      <c r="L913" s="85"/>
      <c r="M913" s="85"/>
      <c r="N913" s="85"/>
      <c r="O913" s="158"/>
    </row>
    <row r="914" spans="1:15" ht="15" customHeight="1" x14ac:dyDescent="0.25">
      <c r="A914" s="82"/>
      <c r="B914" s="35"/>
      <c r="C914" s="37"/>
      <c r="D914" s="35"/>
      <c r="E914" s="35"/>
      <c r="F914" s="36"/>
      <c r="G914" s="35"/>
      <c r="H914" s="35"/>
      <c r="I914" s="200"/>
      <c r="J914" s="199"/>
      <c r="K914" s="204"/>
      <c r="L914" s="85"/>
      <c r="M914" s="85"/>
      <c r="N914" s="85"/>
      <c r="O914" s="158"/>
    </row>
    <row r="915" spans="1:15" ht="15" customHeight="1" x14ac:dyDescent="0.25">
      <c r="A915" s="82"/>
      <c r="B915" s="35"/>
      <c r="C915" s="37"/>
      <c r="D915" s="35"/>
      <c r="E915" s="35"/>
      <c r="F915" s="36"/>
      <c r="G915" s="35"/>
      <c r="H915" s="35"/>
      <c r="I915" s="200"/>
      <c r="J915" s="199"/>
      <c r="K915" s="204"/>
      <c r="L915" s="85"/>
      <c r="M915" s="85"/>
      <c r="N915" s="85"/>
      <c r="O915" s="158"/>
    </row>
    <row r="916" spans="1:15" ht="15" customHeight="1" x14ac:dyDescent="0.25">
      <c r="A916" s="82"/>
      <c r="B916" s="35"/>
      <c r="C916" s="37"/>
      <c r="D916" s="35"/>
      <c r="E916" s="35"/>
      <c r="F916" s="36"/>
      <c r="G916" s="35"/>
      <c r="H916" s="35"/>
      <c r="I916" s="200"/>
      <c r="J916" s="199"/>
      <c r="K916" s="204"/>
      <c r="L916" s="85"/>
      <c r="M916" s="85"/>
      <c r="N916" s="85"/>
      <c r="O916" s="158"/>
    </row>
    <row r="917" spans="1:15" ht="15" customHeight="1" x14ac:dyDescent="0.25">
      <c r="A917" s="82"/>
      <c r="B917" s="35"/>
      <c r="C917" s="37"/>
      <c r="D917" s="35"/>
      <c r="E917" s="35"/>
      <c r="F917" s="36"/>
      <c r="G917" s="35"/>
      <c r="H917" s="35"/>
      <c r="I917" s="200"/>
      <c r="J917" s="199"/>
      <c r="K917" s="204"/>
      <c r="L917" s="85"/>
      <c r="M917" s="85"/>
      <c r="N917" s="85"/>
      <c r="O917" s="158"/>
    </row>
    <row r="918" spans="1:15" ht="15" customHeight="1" x14ac:dyDescent="0.25">
      <c r="A918" s="82"/>
      <c r="B918" s="35"/>
      <c r="C918" s="37"/>
      <c r="D918" s="35"/>
      <c r="E918" s="35"/>
      <c r="F918" s="36"/>
      <c r="G918" s="35"/>
      <c r="H918" s="35"/>
      <c r="I918" s="200"/>
      <c r="J918" s="199"/>
      <c r="K918" s="204"/>
      <c r="L918" s="85"/>
      <c r="M918" s="85"/>
      <c r="N918" s="85"/>
      <c r="O918" s="158"/>
    </row>
    <row r="919" spans="1:15" ht="15" customHeight="1" x14ac:dyDescent="0.25">
      <c r="A919" s="82"/>
      <c r="B919" s="35"/>
      <c r="C919" s="37"/>
      <c r="D919" s="35"/>
      <c r="E919" s="35"/>
      <c r="F919" s="36"/>
      <c r="G919" s="35"/>
      <c r="H919" s="35"/>
      <c r="I919" s="200"/>
      <c r="J919" s="199"/>
      <c r="K919" s="204"/>
      <c r="L919" s="85"/>
      <c r="M919" s="85"/>
      <c r="N919" s="85"/>
      <c r="O919" s="158"/>
    </row>
    <row r="920" spans="1:15" ht="15" customHeight="1" x14ac:dyDescent="0.25">
      <c r="A920" s="82"/>
      <c r="B920" s="35"/>
      <c r="C920" s="37"/>
      <c r="D920" s="35"/>
      <c r="E920" s="35"/>
      <c r="F920" s="36"/>
      <c r="G920" s="35"/>
      <c r="H920" s="35"/>
      <c r="I920" s="200"/>
      <c r="J920" s="199"/>
      <c r="K920" s="204"/>
      <c r="L920" s="85"/>
      <c r="M920" s="85"/>
      <c r="N920" s="85"/>
      <c r="O920" s="158"/>
    </row>
    <row r="921" spans="1:15" ht="15" customHeight="1" x14ac:dyDescent="0.25">
      <c r="A921" s="82"/>
      <c r="B921" s="35"/>
      <c r="C921" s="37"/>
      <c r="D921" s="35"/>
      <c r="E921" s="35"/>
      <c r="F921" s="36"/>
      <c r="G921" s="35"/>
      <c r="H921" s="35"/>
      <c r="I921" s="200"/>
      <c r="J921" s="199"/>
      <c r="K921" s="204"/>
      <c r="L921" s="85"/>
      <c r="M921" s="85"/>
      <c r="N921" s="85"/>
      <c r="O921" s="158"/>
    </row>
    <row r="922" spans="1:15" ht="15" customHeight="1" x14ac:dyDescent="0.25">
      <c r="A922" s="82"/>
      <c r="B922" s="35"/>
      <c r="C922" s="37"/>
      <c r="D922" s="35"/>
      <c r="E922" s="35"/>
      <c r="F922" s="36"/>
      <c r="G922" s="35"/>
      <c r="H922" s="35"/>
      <c r="I922" s="200"/>
      <c r="J922" s="199"/>
      <c r="K922" s="204"/>
      <c r="L922" s="85"/>
      <c r="M922" s="85"/>
      <c r="N922" s="85"/>
      <c r="O922" s="158"/>
    </row>
    <row r="923" spans="1:15" ht="15" customHeight="1" x14ac:dyDescent="0.25">
      <c r="A923" s="82"/>
      <c r="B923" s="35"/>
      <c r="C923" s="37"/>
      <c r="D923" s="35"/>
      <c r="E923" s="35"/>
      <c r="F923" s="36"/>
      <c r="G923" s="35"/>
      <c r="H923" s="35"/>
      <c r="I923" s="200"/>
      <c r="J923" s="199"/>
      <c r="K923" s="204"/>
      <c r="L923" s="85"/>
      <c r="M923" s="85"/>
      <c r="N923" s="85"/>
      <c r="O923" s="158"/>
    </row>
    <row r="924" spans="1:15" ht="15" customHeight="1" x14ac:dyDescent="0.25">
      <c r="A924" s="82"/>
      <c r="B924" s="35"/>
      <c r="C924" s="37"/>
      <c r="D924" s="35"/>
      <c r="E924" s="35"/>
      <c r="F924" s="36"/>
      <c r="G924" s="35"/>
      <c r="H924" s="35"/>
      <c r="I924" s="200"/>
      <c r="J924" s="199"/>
      <c r="K924" s="204"/>
      <c r="L924" s="85"/>
      <c r="M924" s="85"/>
      <c r="N924" s="85"/>
      <c r="O924" s="158"/>
    </row>
    <row r="925" spans="1:15" ht="15" customHeight="1" x14ac:dyDescent="0.25">
      <c r="A925" s="82"/>
      <c r="B925" s="35"/>
      <c r="C925" s="37"/>
      <c r="D925" s="35"/>
      <c r="E925" s="35"/>
      <c r="F925" s="36"/>
      <c r="G925" s="35"/>
      <c r="H925" s="35"/>
      <c r="I925" s="200"/>
      <c r="J925" s="199"/>
      <c r="K925" s="204"/>
      <c r="L925" s="85"/>
      <c r="M925" s="85"/>
      <c r="N925" s="85"/>
      <c r="O925" s="158"/>
    </row>
    <row r="926" spans="1:15" ht="15" customHeight="1" x14ac:dyDescent="0.25">
      <c r="A926" s="82"/>
      <c r="B926" s="35"/>
      <c r="C926" s="37"/>
      <c r="D926" s="35"/>
      <c r="E926" s="35"/>
      <c r="F926" s="36"/>
      <c r="G926" s="35"/>
      <c r="H926" s="35"/>
      <c r="I926" s="200"/>
      <c r="J926" s="199"/>
      <c r="K926" s="204"/>
      <c r="L926" s="85"/>
      <c r="M926" s="85"/>
      <c r="N926" s="85"/>
      <c r="O926" s="158"/>
    </row>
    <row r="927" spans="1:15" ht="15" customHeight="1" x14ac:dyDescent="0.25">
      <c r="A927" s="82"/>
      <c r="B927" s="35"/>
      <c r="C927" s="37"/>
      <c r="D927" s="35"/>
      <c r="E927" s="35"/>
      <c r="F927" s="36"/>
      <c r="G927" s="35"/>
      <c r="H927" s="35"/>
      <c r="I927" s="200"/>
      <c r="J927" s="199"/>
      <c r="K927" s="204"/>
      <c r="L927" s="85"/>
      <c r="M927" s="85"/>
      <c r="N927" s="85"/>
      <c r="O927" s="158"/>
    </row>
    <row r="928" spans="1:15" ht="15" customHeight="1" x14ac:dyDescent="0.25">
      <c r="A928" s="82"/>
      <c r="B928" s="35"/>
      <c r="C928" s="37"/>
      <c r="D928" s="35"/>
      <c r="E928" s="35"/>
      <c r="F928" s="36"/>
      <c r="G928" s="35"/>
      <c r="H928" s="35"/>
      <c r="I928" s="200"/>
      <c r="J928" s="199"/>
      <c r="K928" s="204"/>
      <c r="L928" s="85"/>
      <c r="M928" s="85"/>
      <c r="N928" s="85"/>
      <c r="O928" s="158"/>
    </row>
    <row r="929" spans="1:15" ht="15" customHeight="1" x14ac:dyDescent="0.25">
      <c r="A929" s="82"/>
      <c r="B929" s="35"/>
      <c r="C929" s="37"/>
      <c r="D929" s="35"/>
      <c r="E929" s="35"/>
      <c r="F929" s="36"/>
      <c r="G929" s="35"/>
      <c r="H929" s="35"/>
      <c r="I929" s="200"/>
      <c r="J929" s="199"/>
      <c r="K929" s="204"/>
      <c r="L929" s="85"/>
      <c r="M929" s="85"/>
      <c r="N929" s="85"/>
      <c r="O929" s="158"/>
    </row>
    <row r="930" spans="1:15" ht="15" customHeight="1" x14ac:dyDescent="0.25">
      <c r="A930" s="82"/>
      <c r="B930" s="35"/>
      <c r="C930" s="37"/>
      <c r="D930" s="35"/>
      <c r="E930" s="35"/>
      <c r="F930" s="36"/>
      <c r="G930" s="35"/>
      <c r="H930" s="35"/>
      <c r="I930" s="200"/>
      <c r="J930" s="199"/>
      <c r="K930" s="204"/>
      <c r="L930" s="85"/>
      <c r="M930" s="85"/>
      <c r="N930" s="85"/>
      <c r="O930" s="158"/>
    </row>
    <row r="931" spans="1:15" ht="15" customHeight="1" x14ac:dyDescent="0.25">
      <c r="A931" s="82"/>
      <c r="B931" s="35"/>
      <c r="C931" s="37"/>
      <c r="D931" s="35"/>
      <c r="E931" s="35"/>
      <c r="F931" s="36"/>
      <c r="G931" s="35"/>
      <c r="H931" s="35"/>
      <c r="I931" s="200"/>
      <c r="J931" s="199"/>
      <c r="K931" s="204"/>
      <c r="L931" s="85"/>
      <c r="M931" s="85"/>
      <c r="N931" s="85"/>
      <c r="O931" s="158"/>
    </row>
    <row r="932" spans="1:15" ht="15" customHeight="1" x14ac:dyDescent="0.25">
      <c r="A932" s="82"/>
      <c r="B932" s="35"/>
      <c r="C932" s="37"/>
      <c r="D932" s="35"/>
      <c r="E932" s="35"/>
      <c r="F932" s="36"/>
      <c r="G932" s="35"/>
      <c r="H932" s="35"/>
      <c r="I932" s="200"/>
      <c r="J932" s="199"/>
      <c r="K932" s="204"/>
      <c r="L932" s="85"/>
      <c r="M932" s="85"/>
      <c r="N932" s="85"/>
      <c r="O932" s="158"/>
    </row>
    <row r="933" spans="1:15" ht="15" customHeight="1" x14ac:dyDescent="0.25">
      <c r="A933" s="82"/>
      <c r="B933" s="35"/>
      <c r="C933" s="37"/>
      <c r="D933" s="35"/>
      <c r="E933" s="35"/>
      <c r="F933" s="36"/>
      <c r="G933" s="35"/>
      <c r="H933" s="35"/>
      <c r="I933" s="200"/>
      <c r="J933" s="199"/>
      <c r="K933" s="204"/>
      <c r="L933" s="85"/>
      <c r="M933" s="85"/>
      <c r="N933" s="85"/>
      <c r="O933" s="158"/>
    </row>
    <row r="934" spans="1:15" ht="15" customHeight="1" x14ac:dyDescent="0.25">
      <c r="A934" s="82"/>
      <c r="B934" s="35"/>
      <c r="C934" s="37"/>
      <c r="D934" s="35"/>
      <c r="E934" s="35"/>
      <c r="F934" s="36"/>
      <c r="G934" s="35"/>
      <c r="H934" s="35"/>
      <c r="I934" s="200"/>
      <c r="J934" s="199"/>
      <c r="K934" s="204"/>
      <c r="L934" s="85"/>
      <c r="M934" s="85"/>
      <c r="N934" s="85"/>
      <c r="O934" s="158"/>
    </row>
    <row r="935" spans="1:15" ht="15" customHeight="1" x14ac:dyDescent="0.25">
      <c r="A935" s="82"/>
      <c r="B935" s="35"/>
      <c r="C935" s="37"/>
      <c r="D935" s="35"/>
      <c r="E935" s="35"/>
      <c r="F935" s="36"/>
      <c r="G935" s="35"/>
      <c r="H935" s="35"/>
      <c r="I935" s="200"/>
      <c r="J935" s="199"/>
      <c r="K935" s="204"/>
      <c r="L935" s="85"/>
      <c r="M935" s="85"/>
      <c r="N935" s="85"/>
      <c r="O935" s="158"/>
    </row>
    <row r="936" spans="1:15" ht="15" customHeight="1" x14ac:dyDescent="0.25">
      <c r="A936" s="82"/>
      <c r="B936" s="35"/>
      <c r="C936" s="37"/>
      <c r="D936" s="35"/>
      <c r="E936" s="35"/>
      <c r="F936" s="36"/>
      <c r="G936" s="35"/>
      <c r="H936" s="35"/>
      <c r="I936" s="200"/>
      <c r="J936" s="199"/>
      <c r="K936" s="204"/>
      <c r="L936" s="85"/>
      <c r="M936" s="85"/>
      <c r="N936" s="85"/>
      <c r="O936" s="158"/>
    </row>
    <row r="937" spans="1:15" ht="15" customHeight="1" x14ac:dyDescent="0.25">
      <c r="A937" s="82"/>
      <c r="B937" s="35"/>
      <c r="C937" s="37"/>
      <c r="D937" s="35"/>
      <c r="E937" s="35"/>
      <c r="F937" s="36"/>
      <c r="G937" s="35"/>
      <c r="H937" s="35"/>
      <c r="I937" s="200"/>
      <c r="J937" s="199"/>
      <c r="K937" s="204"/>
      <c r="L937" s="85"/>
      <c r="M937" s="85"/>
      <c r="N937" s="85"/>
      <c r="O937" s="158"/>
    </row>
    <row r="938" spans="1:15" ht="15" customHeight="1" x14ac:dyDescent="0.25">
      <c r="A938" s="82"/>
      <c r="B938" s="35"/>
      <c r="C938" s="37"/>
      <c r="D938" s="35"/>
      <c r="E938" s="35"/>
      <c r="F938" s="36"/>
      <c r="G938" s="35"/>
      <c r="H938" s="35"/>
      <c r="I938" s="200"/>
      <c r="J938" s="199"/>
      <c r="K938" s="204"/>
      <c r="L938" s="85"/>
      <c r="M938" s="85"/>
      <c r="N938" s="85"/>
      <c r="O938" s="158"/>
    </row>
    <row r="939" spans="1:15" ht="15" customHeight="1" x14ac:dyDescent="0.25">
      <c r="A939" s="82"/>
      <c r="B939" s="35"/>
      <c r="C939" s="37"/>
      <c r="D939" s="35"/>
      <c r="E939" s="35"/>
      <c r="F939" s="36"/>
      <c r="G939" s="35"/>
      <c r="H939" s="35"/>
      <c r="I939" s="200"/>
      <c r="J939" s="199"/>
      <c r="K939" s="204"/>
      <c r="L939" s="85"/>
      <c r="M939" s="85"/>
      <c r="N939" s="85"/>
      <c r="O939" s="158"/>
    </row>
    <row r="940" spans="1:15" ht="15" customHeight="1" x14ac:dyDescent="0.25">
      <c r="A940" s="82"/>
      <c r="B940" s="35"/>
      <c r="C940" s="37"/>
      <c r="D940" s="35"/>
      <c r="E940" s="35"/>
      <c r="F940" s="36"/>
      <c r="G940" s="35"/>
      <c r="H940" s="35"/>
      <c r="I940" s="200"/>
      <c r="J940" s="199"/>
      <c r="K940" s="204"/>
      <c r="L940" s="85"/>
      <c r="M940" s="85"/>
      <c r="N940" s="85"/>
      <c r="O940" s="158"/>
    </row>
    <row r="941" spans="1:15" ht="15" customHeight="1" x14ac:dyDescent="0.25">
      <c r="A941" s="82"/>
      <c r="B941" s="35"/>
      <c r="C941" s="37"/>
      <c r="D941" s="35"/>
      <c r="E941" s="35"/>
      <c r="F941" s="36"/>
      <c r="G941" s="35"/>
      <c r="H941" s="35"/>
      <c r="I941" s="200"/>
      <c r="J941" s="199"/>
      <c r="K941" s="204"/>
      <c r="L941" s="85"/>
      <c r="M941" s="85"/>
      <c r="N941" s="85"/>
      <c r="O941" s="158"/>
    </row>
    <row r="942" spans="1:15" ht="15" customHeight="1" x14ac:dyDescent="0.25">
      <c r="A942" s="82"/>
      <c r="B942" s="35"/>
      <c r="C942" s="37"/>
      <c r="D942" s="35"/>
      <c r="E942" s="35"/>
      <c r="F942" s="36"/>
      <c r="G942" s="35"/>
      <c r="H942" s="35"/>
      <c r="I942" s="200"/>
      <c r="J942" s="199"/>
      <c r="K942" s="204"/>
      <c r="L942" s="85"/>
      <c r="M942" s="85"/>
      <c r="N942" s="85"/>
      <c r="O942" s="158"/>
    </row>
    <row r="943" spans="1:15" ht="15" customHeight="1" x14ac:dyDescent="0.25">
      <c r="A943" s="82"/>
      <c r="B943" s="35"/>
      <c r="C943" s="37"/>
      <c r="D943" s="35"/>
      <c r="E943" s="35"/>
      <c r="F943" s="36"/>
      <c r="G943" s="35"/>
      <c r="H943" s="35"/>
      <c r="I943" s="200"/>
      <c r="J943" s="199"/>
      <c r="K943" s="204"/>
      <c r="L943" s="85"/>
      <c r="M943" s="85"/>
      <c r="N943" s="85"/>
      <c r="O943" s="158"/>
    </row>
    <row r="944" spans="1:15" ht="15" customHeight="1" x14ac:dyDescent="0.25">
      <c r="A944" s="82"/>
      <c r="B944" s="35"/>
      <c r="C944" s="37"/>
      <c r="D944" s="35"/>
      <c r="E944" s="35"/>
      <c r="F944" s="36"/>
      <c r="G944" s="35"/>
      <c r="H944" s="35"/>
      <c r="I944" s="200"/>
      <c r="J944" s="199"/>
      <c r="K944" s="204"/>
      <c r="L944" s="85"/>
      <c r="M944" s="85"/>
      <c r="N944" s="85"/>
      <c r="O944" s="158"/>
    </row>
    <row r="945" spans="1:15" ht="15" customHeight="1" x14ac:dyDescent="0.25">
      <c r="A945" s="82"/>
      <c r="B945" s="35"/>
      <c r="C945" s="37"/>
      <c r="D945" s="35"/>
      <c r="E945" s="35"/>
      <c r="F945" s="36"/>
      <c r="G945" s="35"/>
      <c r="H945" s="35"/>
      <c r="I945" s="200"/>
      <c r="J945" s="199"/>
      <c r="K945" s="204"/>
      <c r="L945" s="85"/>
      <c r="M945" s="85"/>
      <c r="N945" s="85"/>
      <c r="O945" s="158"/>
    </row>
    <row r="946" spans="1:15" ht="15" customHeight="1" x14ac:dyDescent="0.25">
      <c r="A946" s="82"/>
      <c r="B946" s="35"/>
      <c r="C946" s="37"/>
      <c r="D946" s="35"/>
      <c r="E946" s="35"/>
      <c r="F946" s="36"/>
      <c r="G946" s="35"/>
      <c r="H946" s="35"/>
      <c r="I946" s="200"/>
      <c r="J946" s="199"/>
      <c r="K946" s="204"/>
      <c r="L946" s="85"/>
      <c r="M946" s="85"/>
      <c r="N946" s="85"/>
      <c r="O946" s="158"/>
    </row>
    <row r="947" spans="1:15" ht="15" customHeight="1" x14ac:dyDescent="0.25">
      <c r="A947" s="82"/>
      <c r="B947" s="35"/>
      <c r="C947" s="37"/>
      <c r="D947" s="35"/>
      <c r="E947" s="35"/>
      <c r="F947" s="36"/>
      <c r="G947" s="35"/>
      <c r="H947" s="35"/>
      <c r="I947" s="200"/>
      <c r="J947" s="199"/>
      <c r="K947" s="204"/>
      <c r="L947" s="85"/>
      <c r="M947" s="85"/>
      <c r="N947" s="85"/>
      <c r="O947" s="158"/>
    </row>
    <row r="948" spans="1:15" ht="15" customHeight="1" x14ac:dyDescent="0.25">
      <c r="A948" s="82"/>
      <c r="B948" s="35"/>
      <c r="C948" s="37"/>
      <c r="D948" s="35"/>
      <c r="E948" s="35"/>
      <c r="F948" s="36"/>
      <c r="G948" s="35"/>
      <c r="H948" s="35"/>
      <c r="I948" s="200"/>
      <c r="J948" s="199"/>
      <c r="K948" s="204"/>
      <c r="L948" s="85"/>
      <c r="M948" s="85"/>
      <c r="N948" s="85"/>
      <c r="O948" s="158"/>
    </row>
    <row r="949" spans="1:15" ht="15" customHeight="1" x14ac:dyDescent="0.25">
      <c r="A949" s="82"/>
      <c r="B949" s="35"/>
      <c r="C949" s="37"/>
      <c r="D949" s="35"/>
      <c r="E949" s="35"/>
      <c r="F949" s="36"/>
      <c r="G949" s="35"/>
      <c r="H949" s="35"/>
      <c r="I949" s="200"/>
      <c r="J949" s="199"/>
      <c r="K949" s="204"/>
      <c r="L949" s="85"/>
      <c r="M949" s="85"/>
      <c r="N949" s="85"/>
      <c r="O949" s="158"/>
    </row>
    <row r="950" spans="1:15" ht="15" customHeight="1" x14ac:dyDescent="0.25">
      <c r="A950" s="82"/>
      <c r="B950" s="35"/>
      <c r="C950" s="37"/>
      <c r="D950" s="35"/>
      <c r="E950" s="35"/>
      <c r="F950" s="36"/>
      <c r="G950" s="35"/>
      <c r="H950" s="35"/>
      <c r="I950" s="200"/>
      <c r="J950" s="199"/>
      <c r="K950" s="204"/>
      <c r="L950" s="85"/>
      <c r="M950" s="85"/>
      <c r="N950" s="85"/>
      <c r="O950" s="158"/>
    </row>
    <row r="951" spans="1:15" ht="15" customHeight="1" x14ac:dyDescent="0.25">
      <c r="A951" s="82"/>
      <c r="B951" s="35"/>
      <c r="C951" s="37"/>
      <c r="D951" s="35"/>
      <c r="E951" s="35"/>
      <c r="F951" s="36"/>
      <c r="G951" s="35"/>
      <c r="H951" s="35"/>
      <c r="I951" s="200"/>
      <c r="J951" s="199"/>
      <c r="K951" s="204"/>
      <c r="L951" s="85"/>
      <c r="M951" s="85"/>
      <c r="N951" s="85"/>
      <c r="O951" s="158"/>
    </row>
    <row r="952" spans="1:15" ht="15" customHeight="1" x14ac:dyDescent="0.25">
      <c r="A952" s="82"/>
      <c r="B952" s="35"/>
      <c r="C952" s="37"/>
      <c r="D952" s="35"/>
      <c r="E952" s="35"/>
      <c r="F952" s="36"/>
      <c r="G952" s="35"/>
      <c r="H952" s="35"/>
      <c r="I952" s="200"/>
      <c r="J952" s="199"/>
      <c r="K952" s="204"/>
      <c r="L952" s="85"/>
      <c r="M952" s="85"/>
      <c r="N952" s="85"/>
      <c r="O952" s="158"/>
    </row>
    <row r="953" spans="1:15" ht="15" customHeight="1" x14ac:dyDescent="0.25">
      <c r="A953" s="82"/>
      <c r="B953" s="35"/>
      <c r="C953" s="37"/>
      <c r="D953" s="35"/>
      <c r="E953" s="35"/>
      <c r="F953" s="36"/>
      <c r="G953" s="35"/>
      <c r="H953" s="35"/>
      <c r="I953" s="200"/>
      <c r="J953" s="199"/>
      <c r="K953" s="204"/>
      <c r="L953" s="85"/>
      <c r="M953" s="85"/>
      <c r="N953" s="85"/>
      <c r="O953" s="158"/>
    </row>
    <row r="954" spans="1:15" ht="15" customHeight="1" x14ac:dyDescent="0.25">
      <c r="A954" s="82"/>
      <c r="B954" s="35"/>
      <c r="C954" s="37"/>
      <c r="D954" s="35"/>
      <c r="E954" s="35"/>
      <c r="F954" s="36"/>
      <c r="G954" s="35"/>
      <c r="H954" s="35"/>
      <c r="I954" s="200"/>
      <c r="J954" s="199"/>
      <c r="K954" s="204"/>
      <c r="L954" s="85"/>
      <c r="M954" s="85"/>
      <c r="N954" s="85"/>
      <c r="O954" s="158"/>
    </row>
    <row r="955" spans="1:15" ht="15" customHeight="1" x14ac:dyDescent="0.25">
      <c r="A955" s="82"/>
      <c r="B955" s="35"/>
      <c r="C955" s="37"/>
      <c r="D955" s="35"/>
      <c r="E955" s="35"/>
      <c r="F955" s="36"/>
      <c r="G955" s="35"/>
      <c r="H955" s="35"/>
      <c r="I955" s="200"/>
      <c r="J955" s="199"/>
      <c r="K955" s="204"/>
      <c r="L955" s="85"/>
      <c r="M955" s="85"/>
      <c r="N955" s="85"/>
      <c r="O955" s="158"/>
    </row>
    <row r="956" spans="1:15" ht="15" customHeight="1" x14ac:dyDescent="0.25">
      <c r="A956" s="82"/>
      <c r="B956" s="35"/>
      <c r="C956" s="37"/>
      <c r="D956" s="35"/>
      <c r="E956" s="35"/>
      <c r="F956" s="36"/>
      <c r="G956" s="35"/>
      <c r="H956" s="35"/>
      <c r="I956" s="200"/>
      <c r="J956" s="199"/>
      <c r="K956" s="204"/>
      <c r="L956" s="85"/>
      <c r="M956" s="85"/>
      <c r="N956" s="85"/>
      <c r="O956" s="158"/>
    </row>
    <row r="957" spans="1:15" ht="15" customHeight="1" x14ac:dyDescent="0.25">
      <c r="A957" s="82"/>
      <c r="B957" s="35"/>
      <c r="C957" s="37"/>
      <c r="D957" s="35"/>
      <c r="E957" s="35"/>
      <c r="F957" s="36"/>
      <c r="G957" s="35"/>
      <c r="H957" s="35"/>
      <c r="I957" s="200"/>
      <c r="J957" s="199"/>
      <c r="K957" s="204"/>
      <c r="L957" s="85"/>
      <c r="M957" s="85"/>
      <c r="N957" s="85"/>
      <c r="O957" s="158"/>
    </row>
    <row r="958" spans="1:15" ht="15" customHeight="1" x14ac:dyDescent="0.25">
      <c r="A958" s="82"/>
      <c r="B958" s="35"/>
      <c r="C958" s="37"/>
      <c r="D958" s="35"/>
      <c r="E958" s="35"/>
      <c r="F958" s="36"/>
      <c r="G958" s="35"/>
      <c r="H958" s="35"/>
      <c r="I958" s="200"/>
      <c r="J958" s="199"/>
      <c r="K958" s="204"/>
      <c r="L958" s="85"/>
      <c r="M958" s="85"/>
      <c r="N958" s="85"/>
      <c r="O958" s="158"/>
    </row>
    <row r="959" spans="1:15" ht="15" customHeight="1" x14ac:dyDescent="0.25">
      <c r="A959" s="82"/>
      <c r="B959" s="35"/>
      <c r="C959" s="37"/>
      <c r="D959" s="35"/>
      <c r="E959" s="35"/>
      <c r="F959" s="36"/>
      <c r="G959" s="35"/>
      <c r="H959" s="35"/>
      <c r="I959" s="200"/>
      <c r="J959" s="199"/>
      <c r="K959" s="204"/>
      <c r="L959" s="85"/>
      <c r="M959" s="85"/>
      <c r="N959" s="85"/>
      <c r="O959" s="158"/>
    </row>
    <row r="960" spans="1:15" ht="15" customHeight="1" x14ac:dyDescent="0.25">
      <c r="A960" s="82"/>
      <c r="B960" s="35"/>
      <c r="C960" s="37"/>
      <c r="D960" s="35"/>
      <c r="E960" s="35"/>
      <c r="F960" s="36"/>
      <c r="G960" s="35"/>
      <c r="H960" s="35"/>
      <c r="I960" s="200"/>
      <c r="J960" s="199"/>
      <c r="K960" s="204"/>
      <c r="L960" s="85"/>
      <c r="M960" s="85"/>
      <c r="N960" s="85"/>
      <c r="O960" s="158"/>
    </row>
    <row r="961" spans="1:15" ht="15" customHeight="1" x14ac:dyDescent="0.25">
      <c r="A961" s="82"/>
      <c r="B961" s="35"/>
      <c r="C961" s="37"/>
      <c r="D961" s="35"/>
      <c r="E961" s="35"/>
      <c r="F961" s="36"/>
      <c r="G961" s="35"/>
      <c r="H961" s="35"/>
      <c r="I961" s="200"/>
      <c r="J961" s="199"/>
      <c r="K961" s="204"/>
      <c r="L961" s="85"/>
      <c r="M961" s="85"/>
      <c r="N961" s="85"/>
      <c r="O961" s="158"/>
    </row>
    <row r="962" spans="1:15" ht="15" customHeight="1" x14ac:dyDescent="0.25">
      <c r="A962" s="82"/>
      <c r="B962" s="35"/>
      <c r="C962" s="37"/>
      <c r="D962" s="35"/>
      <c r="E962" s="35"/>
      <c r="F962" s="36"/>
      <c r="G962" s="35"/>
      <c r="H962" s="35"/>
      <c r="I962" s="200"/>
      <c r="J962" s="199"/>
      <c r="K962" s="204"/>
      <c r="L962" s="85"/>
      <c r="M962" s="85"/>
      <c r="N962" s="85"/>
      <c r="O962" s="158"/>
    </row>
    <row r="963" spans="1:15" ht="15" customHeight="1" x14ac:dyDescent="0.25">
      <c r="A963" s="82"/>
      <c r="B963" s="35"/>
      <c r="C963" s="37"/>
      <c r="D963" s="35"/>
      <c r="E963" s="35"/>
      <c r="F963" s="36"/>
      <c r="G963" s="35"/>
      <c r="H963" s="35"/>
      <c r="I963" s="200"/>
      <c r="J963" s="199"/>
      <c r="K963" s="204"/>
      <c r="L963" s="85"/>
      <c r="M963" s="85"/>
      <c r="N963" s="85"/>
      <c r="O963" s="158"/>
    </row>
    <row r="964" spans="1:15" ht="15" customHeight="1" x14ac:dyDescent="0.25">
      <c r="A964" s="82"/>
      <c r="B964" s="35"/>
      <c r="C964" s="37"/>
      <c r="D964" s="35"/>
      <c r="E964" s="35"/>
      <c r="F964" s="36"/>
      <c r="G964" s="35"/>
      <c r="H964" s="35"/>
      <c r="I964" s="200"/>
      <c r="J964" s="199"/>
      <c r="K964" s="204"/>
      <c r="L964" s="85"/>
      <c r="M964" s="85"/>
      <c r="N964" s="85"/>
      <c r="O964" s="158"/>
    </row>
    <row r="965" spans="1:15" ht="15" customHeight="1" x14ac:dyDescent="0.25">
      <c r="A965" s="82"/>
      <c r="B965" s="35"/>
      <c r="C965" s="37"/>
      <c r="D965" s="35"/>
      <c r="E965" s="35"/>
      <c r="F965" s="36"/>
      <c r="G965" s="35"/>
      <c r="H965" s="35"/>
      <c r="I965" s="200"/>
      <c r="J965" s="199"/>
      <c r="K965" s="204"/>
      <c r="L965" s="85"/>
      <c r="M965" s="85"/>
      <c r="N965" s="85"/>
      <c r="O965" s="158"/>
    </row>
    <row r="966" spans="1:15" ht="15" customHeight="1" x14ac:dyDescent="0.25">
      <c r="A966" s="82"/>
      <c r="B966" s="35"/>
      <c r="C966" s="37"/>
      <c r="D966" s="35"/>
      <c r="E966" s="35"/>
      <c r="F966" s="36"/>
      <c r="G966" s="35"/>
      <c r="H966" s="35"/>
      <c r="I966" s="200"/>
      <c r="J966" s="199"/>
      <c r="K966" s="204"/>
      <c r="L966" s="85"/>
      <c r="M966" s="85"/>
      <c r="N966" s="85"/>
      <c r="O966" s="158"/>
    </row>
    <row r="967" spans="1:15" ht="15" customHeight="1" x14ac:dyDescent="0.25">
      <c r="A967" s="82"/>
      <c r="B967" s="35"/>
      <c r="C967" s="37"/>
      <c r="D967" s="35"/>
      <c r="E967" s="35"/>
      <c r="F967" s="36"/>
      <c r="G967" s="35"/>
      <c r="H967" s="35"/>
      <c r="I967" s="200"/>
      <c r="J967" s="199"/>
      <c r="K967" s="204"/>
      <c r="L967" s="85"/>
      <c r="M967" s="85"/>
      <c r="N967" s="85"/>
      <c r="O967" s="158"/>
    </row>
    <row r="968" spans="1:15" ht="15" customHeight="1" x14ac:dyDescent="0.25">
      <c r="A968" s="82"/>
      <c r="B968" s="35"/>
      <c r="C968" s="37"/>
      <c r="D968" s="35"/>
      <c r="E968" s="35"/>
      <c r="F968" s="36"/>
      <c r="G968" s="35"/>
      <c r="H968" s="35"/>
      <c r="I968" s="200"/>
      <c r="J968" s="199"/>
      <c r="K968" s="204"/>
      <c r="L968" s="85"/>
      <c r="M968" s="85"/>
      <c r="N968" s="85"/>
      <c r="O968" s="158"/>
    </row>
    <row r="969" spans="1:15" ht="15" customHeight="1" x14ac:dyDescent="0.25">
      <c r="A969" s="82"/>
      <c r="B969" s="35"/>
      <c r="C969" s="37"/>
      <c r="D969" s="35"/>
      <c r="E969" s="35"/>
      <c r="F969" s="36"/>
      <c r="G969" s="35"/>
      <c r="H969" s="35"/>
      <c r="I969" s="200"/>
      <c r="J969" s="199"/>
      <c r="K969" s="204"/>
      <c r="L969" s="85"/>
      <c r="M969" s="85"/>
      <c r="N969" s="85"/>
      <c r="O969" s="158"/>
    </row>
    <row r="970" spans="1:15" ht="15" customHeight="1" x14ac:dyDescent="0.25">
      <c r="A970" s="82"/>
      <c r="B970" s="35"/>
      <c r="C970" s="37"/>
      <c r="D970" s="35"/>
      <c r="E970" s="35"/>
      <c r="F970" s="36"/>
      <c r="G970" s="35"/>
      <c r="H970" s="35"/>
      <c r="I970" s="200"/>
      <c r="J970" s="199"/>
      <c r="K970" s="204"/>
      <c r="L970" s="85"/>
      <c r="M970" s="85"/>
      <c r="N970" s="85"/>
      <c r="O970" s="158"/>
    </row>
    <row r="971" spans="1:15" ht="15" customHeight="1" x14ac:dyDescent="0.25">
      <c r="A971" s="82"/>
      <c r="B971" s="35"/>
      <c r="C971" s="37"/>
      <c r="D971" s="35"/>
      <c r="E971" s="35"/>
      <c r="F971" s="36"/>
      <c r="G971" s="35"/>
      <c r="H971" s="35"/>
      <c r="I971" s="200"/>
      <c r="J971" s="199"/>
      <c r="K971" s="204"/>
      <c r="L971" s="85"/>
      <c r="M971" s="85"/>
      <c r="N971" s="85"/>
      <c r="O971" s="158"/>
    </row>
    <row r="972" spans="1:15" ht="15" customHeight="1" x14ac:dyDescent="0.25">
      <c r="A972" s="82"/>
      <c r="B972" s="35"/>
      <c r="C972" s="37"/>
      <c r="D972" s="35"/>
      <c r="E972" s="35"/>
      <c r="F972" s="36"/>
      <c r="G972" s="35"/>
      <c r="H972" s="35"/>
      <c r="I972" s="200"/>
      <c r="J972" s="199"/>
      <c r="K972" s="204"/>
      <c r="L972" s="85"/>
      <c r="M972" s="85"/>
      <c r="N972" s="85"/>
      <c r="O972" s="158"/>
    </row>
    <row r="973" spans="1:15" ht="15" customHeight="1" x14ac:dyDescent="0.25">
      <c r="A973" s="82"/>
      <c r="B973" s="35"/>
      <c r="C973" s="37"/>
      <c r="D973" s="35"/>
      <c r="E973" s="35"/>
      <c r="F973" s="36"/>
      <c r="G973" s="35"/>
      <c r="H973" s="35"/>
      <c r="I973" s="200"/>
      <c r="J973" s="199"/>
      <c r="K973" s="204"/>
      <c r="L973" s="85"/>
      <c r="M973" s="85"/>
      <c r="N973" s="85"/>
      <c r="O973" s="158"/>
    </row>
    <row r="974" spans="1:15" ht="15" customHeight="1" x14ac:dyDescent="0.25">
      <c r="A974" s="82"/>
      <c r="B974" s="35"/>
      <c r="C974" s="37"/>
      <c r="D974" s="35"/>
      <c r="E974" s="35"/>
      <c r="F974" s="36"/>
      <c r="G974" s="35"/>
      <c r="H974" s="35"/>
      <c r="I974" s="200"/>
      <c r="J974" s="199"/>
      <c r="K974" s="204"/>
      <c r="L974" s="85"/>
      <c r="M974" s="85"/>
      <c r="N974" s="85"/>
      <c r="O974" s="158"/>
    </row>
    <row r="975" spans="1:15" ht="15" customHeight="1" x14ac:dyDescent="0.25">
      <c r="A975" s="82"/>
      <c r="B975" s="35"/>
      <c r="C975" s="37"/>
      <c r="D975" s="35"/>
      <c r="E975" s="35"/>
      <c r="F975" s="36"/>
      <c r="G975" s="35"/>
      <c r="H975" s="35"/>
      <c r="I975" s="200"/>
      <c r="J975" s="199"/>
      <c r="K975" s="204"/>
      <c r="L975" s="85"/>
      <c r="M975" s="85"/>
      <c r="N975" s="85"/>
      <c r="O975" s="158"/>
    </row>
    <row r="976" spans="1:15" ht="15" customHeight="1" x14ac:dyDescent="0.25">
      <c r="A976" s="82"/>
      <c r="B976" s="35"/>
      <c r="C976" s="37"/>
      <c r="D976" s="35"/>
      <c r="E976" s="35"/>
      <c r="F976" s="36"/>
      <c r="G976" s="35"/>
      <c r="H976" s="35"/>
      <c r="I976" s="200"/>
      <c r="J976" s="199"/>
      <c r="K976" s="204"/>
      <c r="L976" s="85"/>
      <c r="M976" s="85"/>
      <c r="N976" s="85"/>
      <c r="O976" s="158"/>
    </row>
    <row r="977" spans="1:15" ht="15" customHeight="1" x14ac:dyDescent="0.25">
      <c r="A977" s="82"/>
      <c r="B977" s="35"/>
      <c r="C977" s="37"/>
      <c r="D977" s="35"/>
      <c r="E977" s="35"/>
      <c r="F977" s="36"/>
      <c r="G977" s="35"/>
      <c r="H977" s="35"/>
      <c r="I977" s="200"/>
      <c r="J977" s="199"/>
      <c r="K977" s="204"/>
      <c r="L977" s="85"/>
      <c r="M977" s="85"/>
      <c r="N977" s="85"/>
      <c r="O977" s="158"/>
    </row>
    <row r="978" spans="1:15" ht="15" customHeight="1" x14ac:dyDescent="0.25">
      <c r="A978" s="82"/>
      <c r="B978" s="35"/>
      <c r="C978" s="37"/>
      <c r="D978" s="35"/>
      <c r="E978" s="35"/>
      <c r="F978" s="36"/>
      <c r="G978" s="35"/>
      <c r="H978" s="35"/>
      <c r="I978" s="200"/>
      <c r="J978" s="199"/>
      <c r="K978" s="204"/>
      <c r="L978" s="85"/>
      <c r="M978" s="85"/>
      <c r="N978" s="85"/>
      <c r="O978" s="158"/>
    </row>
    <row r="979" spans="1:15" ht="15" customHeight="1" x14ac:dyDescent="0.25">
      <c r="A979" s="82"/>
      <c r="B979" s="35"/>
      <c r="C979" s="37"/>
      <c r="D979" s="35"/>
      <c r="E979" s="35"/>
      <c r="F979" s="36"/>
      <c r="G979" s="35"/>
      <c r="H979" s="35"/>
      <c r="I979" s="200"/>
      <c r="J979" s="199"/>
      <c r="K979" s="204"/>
      <c r="L979" s="85"/>
      <c r="M979" s="85"/>
      <c r="N979" s="85"/>
      <c r="O979" s="158"/>
    </row>
    <row r="980" spans="1:15" ht="15" customHeight="1" x14ac:dyDescent="0.25">
      <c r="A980" s="82"/>
      <c r="B980" s="35"/>
      <c r="C980" s="37"/>
      <c r="D980" s="35"/>
      <c r="E980" s="35"/>
      <c r="F980" s="36"/>
      <c r="G980" s="35"/>
      <c r="H980" s="35"/>
      <c r="I980" s="200"/>
      <c r="J980" s="199"/>
      <c r="K980" s="204"/>
      <c r="L980" s="85"/>
      <c r="M980" s="85"/>
      <c r="N980" s="85"/>
      <c r="O980" s="158"/>
    </row>
    <row r="981" spans="1:15" ht="15" customHeight="1" x14ac:dyDescent="0.25">
      <c r="A981" s="82"/>
      <c r="B981" s="35"/>
      <c r="C981" s="37"/>
      <c r="D981" s="35"/>
      <c r="E981" s="35"/>
      <c r="F981" s="36"/>
      <c r="G981" s="35"/>
      <c r="H981" s="35"/>
      <c r="I981" s="200"/>
      <c r="J981" s="199"/>
      <c r="K981" s="204"/>
      <c r="L981" s="85"/>
      <c r="M981" s="85"/>
      <c r="N981" s="85"/>
      <c r="O981" s="158"/>
    </row>
    <row r="982" spans="1:15" ht="15" customHeight="1" x14ac:dyDescent="0.25">
      <c r="A982" s="82"/>
      <c r="B982" s="35"/>
      <c r="C982" s="37"/>
      <c r="D982" s="35"/>
      <c r="E982" s="35"/>
      <c r="F982" s="36"/>
      <c r="G982" s="35"/>
      <c r="H982" s="35"/>
      <c r="I982" s="200"/>
      <c r="J982" s="199"/>
      <c r="K982" s="204"/>
      <c r="L982" s="85"/>
      <c r="M982" s="85"/>
      <c r="N982" s="85"/>
      <c r="O982" s="158"/>
    </row>
    <row r="983" spans="1:15" ht="15" customHeight="1" x14ac:dyDescent="0.25">
      <c r="A983" s="82"/>
      <c r="B983" s="35"/>
      <c r="C983" s="37"/>
      <c r="D983" s="35"/>
      <c r="E983" s="35"/>
      <c r="F983" s="36"/>
      <c r="G983" s="35"/>
      <c r="H983" s="35"/>
      <c r="I983" s="200"/>
      <c r="J983" s="199"/>
      <c r="K983" s="204"/>
      <c r="L983" s="85"/>
      <c r="M983" s="85"/>
      <c r="N983" s="85"/>
      <c r="O983" s="158"/>
    </row>
    <row r="984" spans="1:15" ht="15" customHeight="1" x14ac:dyDescent="0.25">
      <c r="A984" s="82"/>
      <c r="B984" s="35"/>
      <c r="C984" s="37"/>
      <c r="D984" s="35"/>
      <c r="E984" s="35"/>
      <c r="F984" s="36"/>
      <c r="G984" s="35"/>
      <c r="H984" s="35"/>
      <c r="I984" s="200"/>
      <c r="J984" s="199"/>
      <c r="K984" s="204"/>
      <c r="L984" s="85"/>
      <c r="M984" s="85"/>
      <c r="N984" s="85"/>
      <c r="O984" s="158"/>
    </row>
    <row r="985" spans="1:15" ht="15" customHeight="1" x14ac:dyDescent="0.25">
      <c r="A985" s="82"/>
      <c r="B985" s="35"/>
      <c r="C985" s="37"/>
      <c r="D985" s="35"/>
      <c r="E985" s="35"/>
      <c r="F985" s="36"/>
      <c r="G985" s="35"/>
      <c r="H985" s="35"/>
      <c r="I985" s="200"/>
      <c r="J985" s="199"/>
      <c r="K985" s="204"/>
      <c r="L985" s="85"/>
      <c r="M985" s="85"/>
      <c r="N985" s="85"/>
      <c r="O985" s="158"/>
    </row>
    <row r="986" spans="1:15" ht="15" customHeight="1" x14ac:dyDescent="0.25">
      <c r="A986" s="82"/>
      <c r="B986" s="35"/>
      <c r="C986" s="37"/>
      <c r="D986" s="35"/>
      <c r="E986" s="35"/>
      <c r="F986" s="36"/>
      <c r="G986" s="35"/>
      <c r="H986" s="35"/>
      <c r="I986" s="200"/>
      <c r="J986" s="199"/>
      <c r="K986" s="204"/>
      <c r="L986" s="85"/>
      <c r="M986" s="85"/>
      <c r="N986" s="85"/>
      <c r="O986" s="158"/>
    </row>
    <row r="987" spans="1:15" ht="15" customHeight="1" x14ac:dyDescent="0.25">
      <c r="A987" s="82"/>
      <c r="B987" s="35"/>
      <c r="C987" s="37"/>
      <c r="D987" s="35"/>
      <c r="E987" s="35"/>
      <c r="F987" s="36"/>
      <c r="G987" s="35"/>
      <c r="H987" s="35"/>
      <c r="I987" s="200"/>
      <c r="J987" s="199"/>
      <c r="K987" s="204"/>
      <c r="L987" s="85"/>
      <c r="M987" s="85"/>
      <c r="N987" s="85"/>
      <c r="O987" s="158"/>
    </row>
    <row r="988" spans="1:15" ht="15" customHeight="1" x14ac:dyDescent="0.25">
      <c r="A988" s="82"/>
      <c r="B988" s="35"/>
      <c r="C988" s="37"/>
      <c r="D988" s="35"/>
      <c r="E988" s="35"/>
      <c r="F988" s="36"/>
      <c r="G988" s="35"/>
      <c r="H988" s="35"/>
      <c r="I988" s="200"/>
      <c r="J988" s="199"/>
      <c r="K988" s="204"/>
      <c r="L988" s="85"/>
      <c r="M988" s="85"/>
      <c r="N988" s="85"/>
      <c r="O988" s="158"/>
    </row>
    <row r="989" spans="1:15" ht="15" customHeight="1" x14ac:dyDescent="0.25">
      <c r="A989" s="82"/>
      <c r="B989" s="35"/>
      <c r="C989" s="37"/>
      <c r="D989" s="35"/>
      <c r="E989" s="35"/>
      <c r="F989" s="36"/>
      <c r="G989" s="35"/>
      <c r="H989" s="35"/>
      <c r="I989" s="200"/>
      <c r="J989" s="199"/>
      <c r="K989" s="204"/>
      <c r="L989" s="85"/>
      <c r="M989" s="85"/>
      <c r="N989" s="85"/>
      <c r="O989" s="158"/>
    </row>
    <row r="990" spans="1:15" ht="15" customHeight="1" x14ac:dyDescent="0.25">
      <c r="A990" s="82"/>
      <c r="B990" s="35"/>
      <c r="C990" s="37"/>
      <c r="D990" s="35"/>
      <c r="E990" s="35"/>
      <c r="F990" s="36"/>
      <c r="G990" s="35"/>
      <c r="H990" s="35"/>
      <c r="I990" s="200"/>
      <c r="J990" s="199"/>
      <c r="K990" s="204"/>
      <c r="L990" s="85"/>
      <c r="M990" s="85"/>
      <c r="N990" s="85"/>
      <c r="O990" s="158"/>
    </row>
    <row r="991" spans="1:15" ht="15" customHeight="1" x14ac:dyDescent="0.25">
      <c r="A991" s="82"/>
      <c r="B991" s="35"/>
      <c r="C991" s="37"/>
      <c r="D991" s="35"/>
      <c r="E991" s="35"/>
      <c r="F991" s="36"/>
      <c r="G991" s="35"/>
      <c r="H991" s="35"/>
      <c r="I991" s="200"/>
      <c r="J991" s="199"/>
      <c r="K991" s="204"/>
      <c r="L991" s="85"/>
      <c r="M991" s="85"/>
      <c r="N991" s="85"/>
      <c r="O991" s="158"/>
    </row>
    <row r="992" spans="1:15" ht="15" customHeight="1" x14ac:dyDescent="0.25">
      <c r="A992" s="82"/>
      <c r="B992" s="35"/>
      <c r="C992" s="37"/>
      <c r="D992" s="35"/>
      <c r="E992" s="35"/>
      <c r="F992" s="36"/>
      <c r="G992" s="35"/>
      <c r="H992" s="35"/>
      <c r="I992" s="200"/>
      <c r="J992" s="199"/>
      <c r="K992" s="204"/>
      <c r="L992" s="85"/>
      <c r="M992" s="85"/>
      <c r="N992" s="85"/>
      <c r="O992" s="158"/>
    </row>
    <row r="993" spans="1:15" ht="15" customHeight="1" x14ac:dyDescent="0.25">
      <c r="A993" s="82"/>
      <c r="B993" s="35"/>
      <c r="C993" s="37"/>
      <c r="D993" s="35"/>
      <c r="E993" s="35"/>
      <c r="F993" s="36"/>
      <c r="G993" s="35"/>
      <c r="H993" s="35"/>
      <c r="I993" s="200"/>
      <c r="J993" s="199"/>
      <c r="K993" s="204"/>
      <c r="L993" s="85"/>
      <c r="M993" s="85"/>
      <c r="N993" s="85"/>
      <c r="O993" s="158"/>
    </row>
    <row r="994" spans="1:15" ht="15" customHeight="1" x14ac:dyDescent="0.25">
      <c r="A994" s="82"/>
      <c r="B994" s="35"/>
      <c r="C994" s="37"/>
      <c r="D994" s="35"/>
      <c r="E994" s="35"/>
      <c r="F994" s="36"/>
      <c r="G994" s="35"/>
      <c r="H994" s="35"/>
      <c r="I994" s="200"/>
      <c r="J994" s="199"/>
      <c r="K994" s="204"/>
      <c r="L994" s="85"/>
      <c r="M994" s="85"/>
      <c r="N994" s="85"/>
      <c r="O994" s="158"/>
    </row>
    <row r="995" spans="1:15" ht="15" customHeight="1" x14ac:dyDescent="0.25">
      <c r="A995" s="82"/>
      <c r="B995" s="35"/>
      <c r="C995" s="37"/>
      <c r="D995" s="35"/>
      <c r="E995" s="35"/>
      <c r="F995" s="36"/>
      <c r="G995" s="35"/>
      <c r="H995" s="35"/>
      <c r="I995" s="200"/>
      <c r="J995" s="199"/>
      <c r="K995" s="204"/>
      <c r="L995" s="85"/>
      <c r="M995" s="85"/>
      <c r="N995" s="85"/>
      <c r="O995" s="158"/>
    </row>
    <row r="996" spans="1:15" ht="15" customHeight="1" x14ac:dyDescent="0.25">
      <c r="A996" s="82"/>
      <c r="B996" s="35"/>
      <c r="C996" s="37"/>
      <c r="D996" s="35"/>
      <c r="E996" s="35"/>
      <c r="F996" s="36"/>
      <c r="G996" s="35"/>
      <c r="H996" s="35"/>
      <c r="I996" s="200"/>
      <c r="J996" s="199"/>
      <c r="K996" s="204"/>
      <c r="L996" s="85"/>
      <c r="M996" s="85"/>
      <c r="N996" s="85"/>
      <c r="O996" s="158"/>
    </row>
    <row r="997" spans="1:15" ht="15" customHeight="1" x14ac:dyDescent="0.25">
      <c r="A997" s="82"/>
      <c r="B997" s="35"/>
      <c r="C997" s="37"/>
      <c r="D997" s="35"/>
      <c r="E997" s="35"/>
      <c r="F997" s="36"/>
      <c r="G997" s="35"/>
      <c r="H997" s="35"/>
      <c r="I997" s="200"/>
      <c r="J997" s="199"/>
      <c r="K997" s="204"/>
      <c r="L997" s="85"/>
      <c r="M997" s="85"/>
      <c r="N997" s="85"/>
      <c r="O997" s="158"/>
    </row>
    <row r="998" spans="1:15" ht="15" customHeight="1" x14ac:dyDescent="0.25">
      <c r="A998" s="82"/>
      <c r="B998" s="35"/>
      <c r="C998" s="37"/>
      <c r="D998" s="35"/>
      <c r="E998" s="35"/>
      <c r="F998" s="36"/>
      <c r="G998" s="35"/>
      <c r="H998" s="35"/>
      <c r="I998" s="200"/>
      <c r="J998" s="199"/>
      <c r="K998" s="204"/>
      <c r="L998" s="85"/>
      <c r="M998" s="85"/>
      <c r="N998" s="85"/>
      <c r="O998" s="158"/>
    </row>
    <row r="999" spans="1:15" ht="15" customHeight="1" x14ac:dyDescent="0.25">
      <c r="A999" s="82"/>
      <c r="B999" s="35"/>
      <c r="C999" s="37"/>
      <c r="D999" s="35"/>
      <c r="E999" s="35"/>
      <c r="F999" s="36"/>
      <c r="G999" s="35"/>
      <c r="H999" s="35"/>
      <c r="I999" s="200"/>
      <c r="J999" s="199"/>
      <c r="K999" s="204"/>
      <c r="L999" s="85"/>
      <c r="M999" s="85"/>
      <c r="N999" s="85"/>
      <c r="O999" s="158"/>
    </row>
    <row r="1000" spans="1:15" ht="15" customHeight="1" x14ac:dyDescent="0.25">
      <c r="A1000" s="82"/>
      <c r="B1000" s="35"/>
      <c r="C1000" s="37"/>
      <c r="D1000" s="35"/>
      <c r="E1000" s="35"/>
      <c r="F1000" s="36"/>
      <c r="G1000" s="35"/>
      <c r="H1000" s="35"/>
      <c r="I1000" s="200"/>
      <c r="J1000" s="199"/>
      <c r="K1000" s="204"/>
      <c r="L1000" s="85"/>
      <c r="M1000" s="85"/>
      <c r="N1000" s="85"/>
      <c r="O1000" s="158"/>
    </row>
    <row r="1001" spans="1:15" ht="15" customHeight="1" x14ac:dyDescent="0.25">
      <c r="A1001" s="82"/>
      <c r="B1001" s="35"/>
      <c r="C1001" s="37"/>
      <c r="D1001" s="35"/>
      <c r="E1001" s="35"/>
      <c r="F1001" s="36"/>
      <c r="G1001" s="35"/>
      <c r="H1001" s="35"/>
      <c r="I1001" s="200"/>
      <c r="J1001" s="199"/>
      <c r="K1001" s="204"/>
      <c r="L1001" s="85"/>
      <c r="M1001" s="85"/>
      <c r="N1001" s="85"/>
      <c r="O1001" s="158"/>
    </row>
    <row r="1002" spans="1:15" ht="15" customHeight="1" x14ac:dyDescent="0.25">
      <c r="A1002" s="82"/>
      <c r="B1002" s="35"/>
      <c r="C1002" s="37"/>
      <c r="D1002" s="35"/>
      <c r="E1002" s="35"/>
      <c r="F1002" s="36"/>
      <c r="G1002" s="35"/>
      <c r="H1002" s="35"/>
      <c r="I1002" s="200"/>
      <c r="J1002" s="199"/>
      <c r="K1002" s="204"/>
      <c r="L1002" s="85"/>
      <c r="M1002" s="85"/>
      <c r="N1002" s="85"/>
      <c r="O1002" s="158"/>
    </row>
    <row r="1003" spans="1:15" ht="15" customHeight="1" x14ac:dyDescent="0.25">
      <c r="A1003" s="82"/>
      <c r="B1003" s="35"/>
      <c r="C1003" s="37"/>
      <c r="D1003" s="35"/>
      <c r="E1003" s="35"/>
      <c r="F1003" s="36"/>
      <c r="G1003" s="35"/>
      <c r="H1003" s="35"/>
      <c r="I1003" s="200"/>
      <c r="J1003" s="199"/>
      <c r="K1003" s="204"/>
      <c r="L1003" s="85"/>
      <c r="M1003" s="85"/>
      <c r="N1003" s="85"/>
      <c r="O1003" s="158"/>
    </row>
    <row r="1004" spans="1:15" ht="15" customHeight="1" x14ac:dyDescent="0.25">
      <c r="A1004" s="82"/>
      <c r="B1004" s="35"/>
      <c r="C1004" s="37"/>
      <c r="D1004" s="35"/>
      <c r="E1004" s="35"/>
      <c r="F1004" s="36"/>
      <c r="G1004" s="35"/>
      <c r="H1004" s="35"/>
      <c r="I1004" s="200"/>
      <c r="J1004" s="199"/>
      <c r="K1004" s="204"/>
      <c r="L1004" s="85"/>
      <c r="M1004" s="85"/>
      <c r="N1004" s="85"/>
      <c r="O1004" s="158"/>
    </row>
    <row r="1005" spans="1:15" ht="15" customHeight="1" x14ac:dyDescent="0.25">
      <c r="A1005" s="82"/>
      <c r="B1005" s="35"/>
      <c r="C1005" s="37"/>
      <c r="D1005" s="35"/>
      <c r="E1005" s="35"/>
      <c r="F1005" s="36"/>
      <c r="G1005" s="35"/>
      <c r="H1005" s="35"/>
      <c r="I1005" s="200"/>
      <c r="J1005" s="199"/>
      <c r="K1005" s="204"/>
      <c r="L1005" s="85"/>
      <c r="M1005" s="85"/>
      <c r="N1005" s="85"/>
      <c r="O1005" s="158"/>
    </row>
    <row r="1006" spans="1:15" ht="15" customHeight="1" x14ac:dyDescent="0.25">
      <c r="A1006" s="82"/>
      <c r="B1006" s="35"/>
      <c r="C1006" s="37"/>
      <c r="D1006" s="35"/>
      <c r="E1006" s="35"/>
      <c r="F1006" s="36"/>
      <c r="G1006" s="35"/>
      <c r="H1006" s="35"/>
      <c r="I1006" s="200"/>
      <c r="J1006" s="199"/>
      <c r="K1006" s="204"/>
      <c r="L1006" s="85"/>
      <c r="M1006" s="85"/>
      <c r="N1006" s="85"/>
      <c r="O1006" s="158"/>
    </row>
    <row r="1007" spans="1:15" ht="15" customHeight="1" x14ac:dyDescent="0.25">
      <c r="A1007" s="82"/>
      <c r="B1007" s="35"/>
      <c r="C1007" s="37"/>
      <c r="D1007" s="35"/>
      <c r="E1007" s="35"/>
      <c r="F1007" s="36"/>
      <c r="G1007" s="35"/>
      <c r="H1007" s="35"/>
      <c r="I1007" s="200"/>
      <c r="J1007" s="199"/>
      <c r="K1007" s="204"/>
      <c r="L1007" s="85"/>
      <c r="M1007" s="85"/>
      <c r="N1007" s="85"/>
      <c r="O1007" s="158"/>
    </row>
    <row r="1008" spans="1:15" ht="15" customHeight="1" x14ac:dyDescent="0.25">
      <c r="A1008" s="82"/>
      <c r="B1008" s="35"/>
      <c r="C1008" s="37"/>
      <c r="D1008" s="35"/>
      <c r="E1008" s="35"/>
      <c r="F1008" s="36"/>
      <c r="G1008" s="35"/>
      <c r="H1008" s="35"/>
      <c r="I1008" s="200"/>
      <c r="J1008" s="199"/>
      <c r="K1008" s="204"/>
      <c r="L1008" s="85"/>
      <c r="M1008" s="85"/>
      <c r="N1008" s="85"/>
      <c r="O1008" s="158"/>
    </row>
    <row r="1009" spans="1:15" ht="15" customHeight="1" x14ac:dyDescent="0.25">
      <c r="A1009" s="82"/>
      <c r="B1009" s="35"/>
      <c r="C1009" s="37"/>
      <c r="D1009" s="35"/>
      <c r="E1009" s="35"/>
      <c r="F1009" s="36"/>
      <c r="G1009" s="35"/>
      <c r="H1009" s="35"/>
      <c r="I1009" s="200"/>
      <c r="J1009" s="199"/>
      <c r="K1009" s="204"/>
      <c r="L1009" s="85"/>
      <c r="M1009" s="85"/>
      <c r="N1009" s="85"/>
      <c r="O1009" s="158"/>
    </row>
    <row r="1010" spans="1:15" ht="15" customHeight="1" x14ac:dyDescent="0.25">
      <c r="A1010" s="82"/>
      <c r="B1010" s="35"/>
      <c r="C1010" s="37"/>
      <c r="D1010" s="35"/>
      <c r="E1010" s="35"/>
      <c r="F1010" s="36"/>
      <c r="G1010" s="35"/>
      <c r="H1010" s="35"/>
      <c r="I1010" s="200"/>
      <c r="J1010" s="199"/>
      <c r="K1010" s="204"/>
      <c r="L1010" s="85"/>
      <c r="M1010" s="85"/>
      <c r="N1010" s="85"/>
      <c r="O1010" s="158"/>
    </row>
    <row r="1011" spans="1:15" ht="15" customHeight="1" x14ac:dyDescent="0.25">
      <c r="A1011" s="82"/>
      <c r="B1011" s="35"/>
      <c r="C1011" s="37"/>
      <c r="D1011" s="35"/>
      <c r="E1011" s="35"/>
      <c r="F1011" s="36"/>
      <c r="G1011" s="35"/>
      <c r="H1011" s="35"/>
      <c r="I1011" s="200"/>
      <c r="J1011" s="199"/>
      <c r="K1011" s="204"/>
      <c r="L1011" s="85"/>
      <c r="M1011" s="85"/>
      <c r="N1011" s="85"/>
      <c r="O1011" s="158"/>
    </row>
    <row r="1012" spans="1:15" ht="15" customHeight="1" x14ac:dyDescent="0.25">
      <c r="A1012" s="82"/>
      <c r="B1012" s="35"/>
      <c r="C1012" s="37"/>
      <c r="D1012" s="35"/>
      <c r="E1012" s="35"/>
      <c r="F1012" s="36"/>
      <c r="G1012" s="35"/>
      <c r="H1012" s="35"/>
      <c r="I1012" s="200"/>
      <c r="J1012" s="199"/>
      <c r="K1012" s="204"/>
      <c r="L1012" s="85"/>
      <c r="M1012" s="85"/>
      <c r="N1012" s="85"/>
      <c r="O1012" s="158"/>
    </row>
    <row r="1013" spans="1:15" ht="15" customHeight="1" x14ac:dyDescent="0.25">
      <c r="A1013" s="82"/>
      <c r="B1013" s="35"/>
      <c r="C1013" s="37"/>
      <c r="D1013" s="35"/>
      <c r="E1013" s="35"/>
      <c r="F1013" s="36"/>
      <c r="G1013" s="35"/>
      <c r="H1013" s="35"/>
      <c r="I1013" s="200"/>
      <c r="J1013" s="199"/>
      <c r="K1013" s="204"/>
      <c r="L1013" s="85"/>
      <c r="M1013" s="85"/>
      <c r="N1013" s="85"/>
      <c r="O1013" s="158"/>
    </row>
    <row r="1014" spans="1:15" ht="15" customHeight="1" x14ac:dyDescent="0.25">
      <c r="A1014" s="82"/>
      <c r="B1014" s="35"/>
      <c r="C1014" s="37"/>
      <c r="D1014" s="35"/>
      <c r="E1014" s="35"/>
      <c r="F1014" s="36"/>
      <c r="G1014" s="35"/>
      <c r="H1014" s="35"/>
      <c r="I1014" s="200"/>
      <c r="J1014" s="199"/>
      <c r="K1014" s="204"/>
      <c r="L1014" s="85"/>
      <c r="M1014" s="85"/>
      <c r="N1014" s="85"/>
      <c r="O1014" s="158"/>
    </row>
    <row r="1015" spans="1:15" ht="15" customHeight="1" x14ac:dyDescent="0.25">
      <c r="A1015" s="82"/>
      <c r="B1015" s="35"/>
      <c r="C1015" s="37"/>
      <c r="D1015" s="35"/>
      <c r="E1015" s="35"/>
      <c r="F1015" s="36"/>
      <c r="G1015" s="35"/>
      <c r="H1015" s="35"/>
      <c r="I1015" s="200"/>
      <c r="J1015" s="199"/>
      <c r="K1015" s="204"/>
      <c r="L1015" s="85"/>
      <c r="M1015" s="85"/>
      <c r="N1015" s="85"/>
      <c r="O1015" s="158"/>
    </row>
    <row r="1016" spans="1:15" ht="15" customHeight="1" x14ac:dyDescent="0.25">
      <c r="A1016" s="82"/>
      <c r="B1016" s="35"/>
      <c r="C1016" s="37"/>
      <c r="D1016" s="35"/>
      <c r="E1016" s="35"/>
      <c r="F1016" s="36"/>
      <c r="G1016" s="35"/>
      <c r="H1016" s="35"/>
      <c r="I1016" s="200"/>
      <c r="J1016" s="199"/>
      <c r="K1016" s="204"/>
      <c r="L1016" s="85"/>
      <c r="M1016" s="85"/>
      <c r="N1016" s="85"/>
      <c r="O1016" s="158"/>
    </row>
    <row r="1017" spans="1:15" ht="15" customHeight="1" x14ac:dyDescent="0.25">
      <c r="A1017" s="82"/>
      <c r="B1017" s="35"/>
      <c r="C1017" s="37"/>
      <c r="D1017" s="35"/>
      <c r="E1017" s="35"/>
      <c r="F1017" s="36"/>
      <c r="G1017" s="35"/>
      <c r="H1017" s="35"/>
      <c r="I1017" s="200"/>
      <c r="J1017" s="199"/>
      <c r="K1017" s="204"/>
      <c r="L1017" s="85"/>
      <c r="M1017" s="85"/>
      <c r="N1017" s="85"/>
      <c r="O1017" s="158"/>
    </row>
    <row r="1018" spans="1:15" ht="15" customHeight="1" x14ac:dyDescent="0.25">
      <c r="A1018" s="82"/>
      <c r="B1018" s="35"/>
      <c r="C1018" s="37"/>
      <c r="D1018" s="35"/>
      <c r="E1018" s="35"/>
      <c r="F1018" s="36"/>
      <c r="G1018" s="35"/>
      <c r="H1018" s="35"/>
      <c r="I1018" s="200"/>
      <c r="J1018" s="199"/>
      <c r="K1018" s="204"/>
      <c r="L1018" s="85"/>
      <c r="M1018" s="85"/>
      <c r="N1018" s="85"/>
      <c r="O1018" s="158"/>
    </row>
    <row r="1019" spans="1:15" ht="15" customHeight="1" x14ac:dyDescent="0.25">
      <c r="A1019" s="82"/>
      <c r="B1019" s="35"/>
      <c r="C1019" s="37"/>
      <c r="D1019" s="35"/>
      <c r="E1019" s="35"/>
      <c r="F1019" s="36"/>
      <c r="G1019" s="35"/>
      <c r="H1019" s="35"/>
      <c r="I1019" s="200"/>
      <c r="J1019" s="199"/>
      <c r="K1019" s="204"/>
      <c r="L1019" s="85"/>
      <c r="M1019" s="85"/>
      <c r="N1019" s="85"/>
      <c r="O1019" s="158"/>
    </row>
    <row r="1020" spans="1:15" ht="15" customHeight="1" x14ac:dyDescent="0.25">
      <c r="A1020" s="82"/>
      <c r="B1020" s="35"/>
      <c r="C1020" s="37"/>
      <c r="D1020" s="35"/>
      <c r="E1020" s="35"/>
      <c r="F1020" s="36"/>
      <c r="G1020" s="35"/>
      <c r="H1020" s="35"/>
      <c r="I1020" s="200"/>
      <c r="J1020" s="199"/>
      <c r="K1020" s="204"/>
      <c r="L1020" s="85"/>
      <c r="M1020" s="85"/>
      <c r="N1020" s="85"/>
      <c r="O1020" s="158"/>
    </row>
    <row r="1021" spans="1:15" ht="15" customHeight="1" x14ac:dyDescent="0.25">
      <c r="A1021" s="82"/>
      <c r="B1021" s="35"/>
      <c r="C1021" s="37"/>
      <c r="D1021" s="35"/>
      <c r="E1021" s="35"/>
      <c r="F1021" s="36"/>
      <c r="G1021" s="35"/>
      <c r="H1021" s="35"/>
      <c r="I1021" s="200"/>
      <c r="J1021" s="199"/>
      <c r="K1021" s="204"/>
      <c r="L1021" s="85"/>
      <c r="M1021" s="85"/>
      <c r="N1021" s="85"/>
      <c r="O1021" s="158"/>
    </row>
    <row r="1022" spans="1:15" ht="15" customHeight="1" x14ac:dyDescent="0.25">
      <c r="A1022" s="82"/>
      <c r="B1022" s="35"/>
      <c r="C1022" s="37"/>
      <c r="D1022" s="35"/>
      <c r="E1022" s="35"/>
      <c r="F1022" s="36"/>
      <c r="G1022" s="35"/>
      <c r="H1022" s="35"/>
      <c r="I1022" s="200"/>
      <c r="J1022" s="199"/>
      <c r="K1022" s="204"/>
      <c r="L1022" s="85"/>
      <c r="M1022" s="85"/>
      <c r="N1022" s="85"/>
      <c r="O1022" s="158"/>
    </row>
    <row r="1023" spans="1:15" ht="15" customHeight="1" x14ac:dyDescent="0.25">
      <c r="A1023" s="82"/>
      <c r="B1023" s="35"/>
      <c r="C1023" s="37"/>
      <c r="D1023" s="35"/>
      <c r="E1023" s="35"/>
      <c r="F1023" s="36"/>
      <c r="G1023" s="35"/>
      <c r="H1023" s="35"/>
      <c r="I1023" s="200"/>
      <c r="J1023" s="199"/>
      <c r="K1023" s="204"/>
      <c r="L1023" s="85"/>
      <c r="M1023" s="85"/>
      <c r="N1023" s="85"/>
      <c r="O1023" s="158"/>
    </row>
    <row r="1024" spans="1:15" ht="15" customHeight="1" x14ac:dyDescent="0.25">
      <c r="A1024" s="82"/>
      <c r="B1024" s="35"/>
      <c r="C1024" s="37"/>
      <c r="D1024" s="35"/>
      <c r="E1024" s="35"/>
      <c r="F1024" s="36"/>
      <c r="G1024" s="35"/>
      <c r="H1024" s="35"/>
      <c r="I1024" s="200"/>
      <c r="J1024" s="199"/>
      <c r="K1024" s="204"/>
      <c r="L1024" s="85"/>
      <c r="M1024" s="85"/>
      <c r="N1024" s="85"/>
      <c r="O1024" s="158"/>
    </row>
    <row r="1025" spans="1:15" ht="15" customHeight="1" x14ac:dyDescent="0.25">
      <c r="A1025" s="82"/>
      <c r="B1025" s="35"/>
      <c r="C1025" s="37"/>
      <c r="D1025" s="35"/>
      <c r="E1025" s="35"/>
      <c r="F1025" s="36"/>
      <c r="G1025" s="35"/>
      <c r="H1025" s="35"/>
      <c r="I1025" s="200"/>
      <c r="J1025" s="199"/>
      <c r="K1025" s="204"/>
      <c r="L1025" s="85"/>
      <c r="M1025" s="85"/>
      <c r="N1025" s="85"/>
      <c r="O1025" s="158"/>
    </row>
    <row r="1026" spans="1:15" ht="15" customHeight="1" x14ac:dyDescent="0.25">
      <c r="A1026" s="82"/>
      <c r="B1026" s="35"/>
      <c r="C1026" s="37"/>
      <c r="D1026" s="35"/>
      <c r="E1026" s="35"/>
      <c r="F1026" s="36"/>
      <c r="G1026" s="35"/>
      <c r="H1026" s="35"/>
      <c r="I1026" s="200"/>
      <c r="J1026" s="199"/>
      <c r="K1026" s="204"/>
      <c r="L1026" s="85"/>
      <c r="M1026" s="85"/>
      <c r="N1026" s="85"/>
      <c r="O1026" s="158"/>
    </row>
    <row r="1027" spans="1:15" ht="15" customHeight="1" x14ac:dyDescent="0.25">
      <c r="A1027" s="82"/>
      <c r="B1027" s="35"/>
      <c r="C1027" s="37"/>
      <c r="D1027" s="35"/>
      <c r="E1027" s="35"/>
      <c r="F1027" s="36"/>
      <c r="G1027" s="35"/>
      <c r="H1027" s="35"/>
      <c r="I1027" s="200"/>
      <c r="J1027" s="199"/>
      <c r="K1027" s="204"/>
      <c r="L1027" s="85"/>
      <c r="M1027" s="85"/>
      <c r="N1027" s="85"/>
      <c r="O1027" s="158"/>
    </row>
    <row r="1028" spans="1:15" ht="15" customHeight="1" x14ac:dyDescent="0.25">
      <c r="A1028" s="82"/>
      <c r="B1028" s="35"/>
      <c r="C1028" s="37"/>
      <c r="D1028" s="35"/>
      <c r="E1028" s="35"/>
      <c r="F1028" s="36"/>
      <c r="G1028" s="35"/>
      <c r="H1028" s="35"/>
      <c r="I1028" s="200"/>
      <c r="J1028" s="199"/>
      <c r="K1028" s="204"/>
      <c r="L1028" s="85"/>
      <c r="M1028" s="85"/>
      <c r="N1028" s="85"/>
      <c r="O1028" s="158"/>
    </row>
    <row r="1029" spans="1:15" ht="15" customHeight="1" x14ac:dyDescent="0.25">
      <c r="A1029" s="82"/>
      <c r="B1029" s="35"/>
      <c r="C1029" s="37"/>
      <c r="D1029" s="35"/>
      <c r="E1029" s="35"/>
      <c r="F1029" s="36"/>
      <c r="G1029" s="35"/>
      <c r="H1029" s="35"/>
      <c r="I1029" s="200"/>
      <c r="J1029" s="199"/>
      <c r="K1029" s="204"/>
      <c r="L1029" s="85"/>
      <c r="M1029" s="85"/>
      <c r="N1029" s="85"/>
      <c r="O1029" s="158"/>
    </row>
    <row r="1030" spans="1:15" ht="15" customHeight="1" x14ac:dyDescent="0.25">
      <c r="A1030" s="82"/>
      <c r="B1030" s="35"/>
      <c r="C1030" s="37"/>
      <c r="D1030" s="35"/>
      <c r="E1030" s="35"/>
      <c r="F1030" s="36"/>
      <c r="G1030" s="35"/>
      <c r="H1030" s="35"/>
      <c r="I1030" s="200"/>
      <c r="J1030" s="199"/>
      <c r="K1030" s="204"/>
      <c r="L1030" s="85"/>
      <c r="M1030" s="85"/>
      <c r="N1030" s="85"/>
      <c r="O1030" s="158"/>
    </row>
    <row r="1031" spans="1:15" ht="15" customHeight="1" x14ac:dyDescent="0.25">
      <c r="A1031" s="82"/>
      <c r="B1031" s="35"/>
      <c r="C1031" s="37"/>
      <c r="D1031" s="35"/>
      <c r="E1031" s="35"/>
      <c r="F1031" s="36"/>
      <c r="G1031" s="35"/>
      <c r="H1031" s="35"/>
      <c r="I1031" s="200"/>
      <c r="J1031" s="199"/>
      <c r="K1031" s="204"/>
      <c r="L1031" s="85"/>
      <c r="M1031" s="85"/>
      <c r="N1031" s="85"/>
      <c r="O1031" s="158"/>
    </row>
    <row r="1032" spans="1:15" ht="15" customHeight="1" x14ac:dyDescent="0.25">
      <c r="A1032" s="82"/>
      <c r="B1032" s="35"/>
      <c r="C1032" s="37"/>
      <c r="D1032" s="35"/>
      <c r="E1032" s="35"/>
      <c r="F1032" s="36"/>
      <c r="G1032" s="35"/>
      <c r="H1032" s="35"/>
      <c r="I1032" s="200"/>
      <c r="J1032" s="199"/>
      <c r="K1032" s="204"/>
      <c r="L1032" s="85"/>
      <c r="M1032" s="85"/>
      <c r="N1032" s="85"/>
      <c r="O1032" s="158"/>
    </row>
    <row r="1033" spans="1:15" ht="15" customHeight="1" x14ac:dyDescent="0.25">
      <c r="A1033" s="82"/>
      <c r="B1033" s="35"/>
      <c r="C1033" s="37"/>
      <c r="D1033" s="35"/>
      <c r="E1033" s="35"/>
      <c r="F1033" s="36"/>
      <c r="G1033" s="35"/>
      <c r="H1033" s="35"/>
      <c r="I1033" s="200"/>
      <c r="J1033" s="199"/>
      <c r="K1033" s="204"/>
      <c r="L1033" s="85"/>
      <c r="M1033" s="85"/>
      <c r="N1033" s="85"/>
      <c r="O1033" s="158"/>
    </row>
    <row r="1034" spans="1:15" ht="15" customHeight="1" x14ac:dyDescent="0.25">
      <c r="A1034" s="82"/>
      <c r="B1034" s="35"/>
      <c r="C1034" s="37"/>
      <c r="D1034" s="35"/>
      <c r="E1034" s="35"/>
      <c r="F1034" s="36"/>
      <c r="G1034" s="35"/>
      <c r="H1034" s="35"/>
      <c r="I1034" s="200"/>
      <c r="J1034" s="199"/>
      <c r="K1034" s="204"/>
      <c r="L1034" s="85"/>
      <c r="M1034" s="85"/>
      <c r="N1034" s="85"/>
      <c r="O1034" s="158"/>
    </row>
    <row r="1035" spans="1:15" ht="15" customHeight="1" x14ac:dyDescent="0.25">
      <c r="A1035" s="82"/>
      <c r="B1035" s="35"/>
      <c r="C1035" s="37"/>
      <c r="D1035" s="35"/>
      <c r="E1035" s="35"/>
      <c r="F1035" s="36"/>
      <c r="G1035" s="35"/>
      <c r="H1035" s="35"/>
      <c r="I1035" s="200"/>
      <c r="J1035" s="199"/>
      <c r="K1035" s="204"/>
      <c r="L1035" s="85"/>
      <c r="M1035" s="85"/>
      <c r="N1035" s="85"/>
      <c r="O1035" s="158"/>
    </row>
    <row r="1036" spans="1:15" ht="15" customHeight="1" x14ac:dyDescent="0.25">
      <c r="A1036" s="82"/>
      <c r="B1036" s="35"/>
      <c r="C1036" s="37"/>
      <c r="D1036" s="35"/>
      <c r="E1036" s="35"/>
      <c r="F1036" s="36"/>
      <c r="G1036" s="35"/>
      <c r="H1036" s="35"/>
      <c r="I1036" s="200"/>
      <c r="J1036" s="199"/>
      <c r="K1036" s="204"/>
      <c r="L1036" s="85"/>
      <c r="M1036" s="85"/>
      <c r="N1036" s="85"/>
      <c r="O1036" s="158"/>
    </row>
    <row r="1037" spans="1:15" ht="15" customHeight="1" x14ac:dyDescent="0.25">
      <c r="A1037" s="82"/>
      <c r="B1037" s="35"/>
      <c r="C1037" s="37"/>
      <c r="D1037" s="35"/>
      <c r="E1037" s="35"/>
      <c r="F1037" s="36"/>
      <c r="G1037" s="35"/>
      <c r="H1037" s="35"/>
      <c r="I1037" s="200"/>
      <c r="J1037" s="199"/>
      <c r="K1037" s="204"/>
      <c r="L1037" s="85"/>
      <c r="M1037" s="85"/>
      <c r="N1037" s="85"/>
      <c r="O1037" s="158"/>
    </row>
    <row r="1038" spans="1:15" ht="15" customHeight="1" x14ac:dyDescent="0.25">
      <c r="A1038" s="82"/>
      <c r="B1038" s="35"/>
      <c r="C1038" s="37"/>
      <c r="D1038" s="35"/>
      <c r="E1038" s="35"/>
      <c r="F1038" s="36"/>
      <c r="G1038" s="35"/>
      <c r="H1038" s="35"/>
      <c r="I1038" s="200"/>
      <c r="J1038" s="199"/>
      <c r="K1038" s="204"/>
      <c r="L1038" s="85"/>
      <c r="M1038" s="85"/>
      <c r="N1038" s="85"/>
      <c r="O1038" s="158"/>
    </row>
    <row r="1039" spans="1:15" ht="15" customHeight="1" x14ac:dyDescent="0.25">
      <c r="A1039" s="82"/>
      <c r="B1039" s="35"/>
      <c r="C1039" s="37"/>
      <c r="D1039" s="35"/>
      <c r="E1039" s="35"/>
      <c r="F1039" s="36"/>
      <c r="G1039" s="35"/>
      <c r="H1039" s="35"/>
      <c r="I1039" s="200"/>
      <c r="J1039" s="199"/>
      <c r="K1039" s="204"/>
      <c r="L1039" s="85"/>
      <c r="M1039" s="85"/>
      <c r="N1039" s="85"/>
      <c r="O1039" s="158"/>
    </row>
    <row r="1040" spans="1:15" ht="15" customHeight="1" x14ac:dyDescent="0.25">
      <c r="A1040" s="82"/>
      <c r="B1040" s="35"/>
      <c r="C1040" s="37"/>
      <c r="D1040" s="35"/>
      <c r="E1040" s="35"/>
      <c r="F1040" s="36"/>
      <c r="G1040" s="35"/>
      <c r="H1040" s="35"/>
      <c r="I1040" s="200"/>
      <c r="J1040" s="199"/>
      <c r="K1040" s="204"/>
      <c r="L1040" s="85"/>
      <c r="M1040" s="85"/>
      <c r="N1040" s="85"/>
      <c r="O1040" s="158"/>
    </row>
    <row r="1041" spans="1:15" ht="15" customHeight="1" x14ac:dyDescent="0.25">
      <c r="A1041" s="82"/>
      <c r="B1041" s="35"/>
      <c r="C1041" s="37"/>
      <c r="D1041" s="35"/>
      <c r="E1041" s="35"/>
      <c r="F1041" s="36"/>
      <c r="G1041" s="35"/>
      <c r="H1041" s="35"/>
      <c r="I1041" s="200"/>
      <c r="J1041" s="199"/>
      <c r="K1041" s="204"/>
      <c r="L1041" s="85"/>
      <c r="M1041" s="85"/>
      <c r="N1041" s="85"/>
      <c r="O1041" s="158"/>
    </row>
    <row r="1042" spans="1:15" ht="15" customHeight="1" x14ac:dyDescent="0.25">
      <c r="A1042" s="82"/>
      <c r="B1042" s="35"/>
      <c r="C1042" s="37"/>
      <c r="D1042" s="35"/>
      <c r="E1042" s="35"/>
      <c r="F1042" s="36"/>
      <c r="G1042" s="35"/>
      <c r="H1042" s="35"/>
      <c r="I1042" s="200"/>
      <c r="J1042" s="199"/>
      <c r="K1042" s="204"/>
      <c r="L1042" s="85"/>
      <c r="M1042" s="85"/>
      <c r="N1042" s="85"/>
      <c r="O1042" s="158"/>
    </row>
    <row r="1043" spans="1:15" ht="15" customHeight="1" x14ac:dyDescent="0.25">
      <c r="A1043" s="82"/>
      <c r="B1043" s="35"/>
      <c r="C1043" s="37"/>
      <c r="D1043" s="35"/>
      <c r="E1043" s="35"/>
      <c r="F1043" s="36"/>
      <c r="G1043" s="35"/>
      <c r="H1043" s="35"/>
      <c r="I1043" s="200"/>
      <c r="J1043" s="199"/>
      <c r="K1043" s="204"/>
      <c r="L1043" s="85"/>
      <c r="M1043" s="85"/>
      <c r="N1043" s="85"/>
      <c r="O1043" s="158"/>
    </row>
    <row r="1044" spans="1:15" ht="15" customHeight="1" x14ac:dyDescent="0.25">
      <c r="A1044" s="82"/>
      <c r="B1044" s="35"/>
      <c r="C1044" s="37"/>
      <c r="D1044" s="35"/>
      <c r="E1044" s="35"/>
      <c r="F1044" s="36"/>
      <c r="G1044" s="35"/>
      <c r="H1044" s="35"/>
      <c r="I1044" s="200"/>
      <c r="J1044" s="199"/>
      <c r="K1044" s="204"/>
      <c r="L1044" s="85"/>
      <c r="M1044" s="85"/>
      <c r="N1044" s="85"/>
      <c r="O1044" s="158"/>
    </row>
    <row r="1045" spans="1:15" ht="15" customHeight="1" x14ac:dyDescent="0.25">
      <c r="A1045" s="82"/>
      <c r="B1045" s="35"/>
      <c r="C1045" s="37"/>
      <c r="D1045" s="35"/>
      <c r="E1045" s="35"/>
      <c r="F1045" s="36"/>
      <c r="G1045" s="35"/>
      <c r="H1045" s="35"/>
      <c r="I1045" s="200"/>
      <c r="J1045" s="199"/>
      <c r="K1045" s="204"/>
      <c r="L1045" s="85"/>
      <c r="M1045" s="85"/>
      <c r="N1045" s="85"/>
      <c r="O1045" s="158"/>
    </row>
    <row r="1046" spans="1:15" ht="15" customHeight="1" x14ac:dyDescent="0.25">
      <c r="A1046" s="82"/>
      <c r="B1046" s="35"/>
      <c r="C1046" s="37"/>
      <c r="D1046" s="35"/>
      <c r="E1046" s="35"/>
      <c r="F1046" s="36"/>
      <c r="G1046" s="35"/>
      <c r="H1046" s="35"/>
      <c r="I1046" s="200"/>
      <c r="J1046" s="199"/>
      <c r="K1046" s="204"/>
      <c r="L1046" s="85"/>
      <c r="M1046" s="85"/>
      <c r="N1046" s="85"/>
      <c r="O1046" s="158"/>
    </row>
    <row r="1047" spans="1:15" ht="15" customHeight="1" x14ac:dyDescent="0.25">
      <c r="A1047" s="82"/>
      <c r="B1047" s="35"/>
      <c r="C1047" s="37"/>
      <c r="D1047" s="35"/>
      <c r="E1047" s="35"/>
      <c r="F1047" s="36"/>
      <c r="G1047" s="35"/>
      <c r="H1047" s="35"/>
      <c r="I1047" s="200"/>
      <c r="J1047" s="199"/>
      <c r="K1047" s="204"/>
      <c r="L1047" s="85"/>
      <c r="M1047" s="85"/>
      <c r="N1047" s="85"/>
      <c r="O1047" s="158"/>
    </row>
    <row r="1048" spans="1:15" ht="15" customHeight="1" x14ac:dyDescent="0.25">
      <c r="A1048" s="82"/>
      <c r="B1048" s="35"/>
      <c r="C1048" s="37"/>
      <c r="D1048" s="35"/>
      <c r="E1048" s="35"/>
      <c r="F1048" s="36"/>
      <c r="G1048" s="35"/>
      <c r="H1048" s="35"/>
      <c r="I1048" s="200"/>
      <c r="J1048" s="199"/>
      <c r="K1048" s="204"/>
      <c r="L1048" s="85"/>
      <c r="M1048" s="85"/>
      <c r="N1048" s="85"/>
      <c r="O1048" s="158"/>
    </row>
    <row r="1049" spans="1:15" ht="15" customHeight="1" x14ac:dyDescent="0.25">
      <c r="A1049" s="82"/>
      <c r="B1049" s="35"/>
      <c r="C1049" s="37"/>
      <c r="D1049" s="35"/>
      <c r="E1049" s="35"/>
      <c r="F1049" s="36"/>
      <c r="G1049" s="35"/>
      <c r="H1049" s="35"/>
      <c r="I1049" s="200"/>
      <c r="J1049" s="199"/>
      <c r="K1049" s="204"/>
      <c r="L1049" s="85"/>
      <c r="M1049" s="85"/>
      <c r="N1049" s="85"/>
      <c r="O1049" s="158"/>
    </row>
    <row r="1050" spans="1:15" ht="15" customHeight="1" x14ac:dyDescent="0.25">
      <c r="A1050" s="82"/>
      <c r="B1050" s="35"/>
      <c r="C1050" s="37"/>
      <c r="D1050" s="35"/>
      <c r="E1050" s="35"/>
      <c r="F1050" s="36"/>
      <c r="G1050" s="35"/>
      <c r="H1050" s="35"/>
      <c r="I1050" s="200"/>
      <c r="J1050" s="199"/>
      <c r="K1050" s="204"/>
      <c r="L1050" s="85"/>
      <c r="M1050" s="85"/>
      <c r="N1050" s="85"/>
      <c r="O1050" s="158"/>
    </row>
    <row r="1051" spans="1:15" ht="15" customHeight="1" x14ac:dyDescent="0.25">
      <c r="A1051" s="82"/>
      <c r="B1051" s="35"/>
      <c r="C1051" s="37"/>
      <c r="D1051" s="35"/>
      <c r="E1051" s="35"/>
      <c r="F1051" s="36"/>
      <c r="G1051" s="35"/>
      <c r="H1051" s="35"/>
      <c r="I1051" s="200"/>
      <c r="J1051" s="199"/>
      <c r="K1051" s="204"/>
      <c r="L1051" s="85"/>
      <c r="M1051" s="85"/>
      <c r="N1051" s="85"/>
      <c r="O1051" s="158"/>
    </row>
    <row r="1052" spans="1:15" ht="15" customHeight="1" x14ac:dyDescent="0.25">
      <c r="A1052" s="82"/>
      <c r="B1052" s="35"/>
      <c r="C1052" s="37"/>
      <c r="D1052" s="35"/>
      <c r="E1052" s="35"/>
      <c r="F1052" s="36"/>
      <c r="G1052" s="35"/>
      <c r="H1052" s="35"/>
      <c r="I1052" s="200"/>
      <c r="J1052" s="199"/>
      <c r="K1052" s="204"/>
      <c r="L1052" s="85"/>
      <c r="M1052" s="85"/>
      <c r="N1052" s="85"/>
      <c r="O1052" s="158"/>
    </row>
    <row r="1053" spans="1:15" ht="15" customHeight="1" x14ac:dyDescent="0.25">
      <c r="A1053" s="82"/>
      <c r="B1053" s="35"/>
      <c r="C1053" s="37"/>
      <c r="D1053" s="35"/>
      <c r="E1053" s="35"/>
      <c r="F1053" s="36"/>
      <c r="G1053" s="35"/>
      <c r="H1053" s="35"/>
      <c r="I1053" s="200"/>
      <c r="J1053" s="199"/>
      <c r="K1053" s="204"/>
      <c r="L1053" s="85"/>
      <c r="M1053" s="85"/>
      <c r="N1053" s="85"/>
      <c r="O1053" s="158"/>
    </row>
    <row r="1054" spans="1:15" ht="15" customHeight="1" x14ac:dyDescent="0.25">
      <c r="A1054" s="82"/>
      <c r="B1054" s="35"/>
      <c r="C1054" s="37"/>
      <c r="D1054" s="35"/>
      <c r="E1054" s="35"/>
      <c r="F1054" s="36"/>
      <c r="G1054" s="35"/>
      <c r="H1054" s="35"/>
      <c r="I1054" s="200"/>
      <c r="J1054" s="199"/>
      <c r="K1054" s="204"/>
      <c r="L1054" s="85"/>
      <c r="M1054" s="85"/>
      <c r="N1054" s="85"/>
      <c r="O1054" s="158"/>
    </row>
    <row r="1055" spans="1:15" ht="15" customHeight="1" x14ac:dyDescent="0.25">
      <c r="A1055" s="82"/>
      <c r="B1055" s="35"/>
      <c r="C1055" s="37"/>
      <c r="D1055" s="35"/>
      <c r="E1055" s="35"/>
      <c r="F1055" s="36"/>
      <c r="G1055" s="35"/>
      <c r="H1055" s="35"/>
      <c r="I1055" s="200"/>
      <c r="J1055" s="199"/>
      <c r="K1055" s="204"/>
      <c r="L1055" s="85"/>
      <c r="M1055" s="85"/>
      <c r="N1055" s="85"/>
      <c r="O1055" s="158"/>
    </row>
    <row r="1056" spans="1:15" ht="15" customHeight="1" x14ac:dyDescent="0.25">
      <c r="A1056" s="82"/>
      <c r="B1056" s="35"/>
      <c r="C1056" s="37"/>
      <c r="D1056" s="35"/>
      <c r="E1056" s="35"/>
      <c r="F1056" s="36"/>
      <c r="G1056" s="35"/>
      <c r="H1056" s="35"/>
      <c r="I1056" s="200"/>
      <c r="J1056" s="199"/>
      <c r="K1056" s="204"/>
      <c r="L1056" s="85"/>
      <c r="M1056" s="85"/>
      <c r="N1056" s="85"/>
      <c r="O1056" s="158"/>
    </row>
    <row r="1057" spans="1:15" ht="15" customHeight="1" x14ac:dyDescent="0.25">
      <c r="A1057" s="82"/>
      <c r="B1057" s="35"/>
      <c r="C1057" s="37"/>
      <c r="D1057" s="35"/>
      <c r="E1057" s="35"/>
      <c r="F1057" s="36"/>
      <c r="G1057" s="35"/>
      <c r="H1057" s="35"/>
      <c r="I1057" s="200"/>
      <c r="J1057" s="199"/>
      <c r="K1057" s="204"/>
      <c r="L1057" s="85"/>
      <c r="M1057" s="85"/>
      <c r="N1057" s="85"/>
      <c r="O1057" s="158"/>
    </row>
    <row r="1058" spans="1:15" ht="15" customHeight="1" x14ac:dyDescent="0.25">
      <c r="A1058" s="82"/>
      <c r="B1058" s="35"/>
      <c r="C1058" s="37"/>
      <c r="D1058" s="35"/>
      <c r="E1058" s="35"/>
      <c r="F1058" s="36"/>
      <c r="G1058" s="35"/>
      <c r="H1058" s="35"/>
      <c r="I1058" s="200"/>
      <c r="J1058" s="199"/>
      <c r="K1058" s="204"/>
      <c r="L1058" s="85"/>
      <c r="M1058" s="85"/>
      <c r="N1058" s="85"/>
      <c r="O1058" s="158"/>
    </row>
    <row r="1059" spans="1:15" ht="15" customHeight="1" x14ac:dyDescent="0.25">
      <c r="A1059" s="82"/>
      <c r="B1059" s="35"/>
      <c r="C1059" s="37"/>
      <c r="D1059" s="35"/>
      <c r="E1059" s="35"/>
      <c r="F1059" s="36"/>
      <c r="G1059" s="35"/>
      <c r="H1059" s="35"/>
      <c r="I1059" s="200"/>
      <c r="J1059" s="199"/>
      <c r="K1059" s="204"/>
      <c r="L1059" s="85"/>
      <c r="M1059" s="85"/>
      <c r="N1059" s="85"/>
      <c r="O1059" s="158"/>
    </row>
    <row r="1060" spans="1:15" ht="15" customHeight="1" x14ac:dyDescent="0.25">
      <c r="A1060" s="82"/>
      <c r="B1060" s="35"/>
      <c r="C1060" s="37"/>
      <c r="D1060" s="35"/>
      <c r="E1060" s="35"/>
      <c r="F1060" s="36"/>
      <c r="G1060" s="35"/>
      <c r="H1060" s="35"/>
      <c r="I1060" s="200"/>
      <c r="J1060" s="199"/>
      <c r="K1060" s="204"/>
      <c r="L1060" s="85"/>
      <c r="M1060" s="85"/>
      <c r="N1060" s="85"/>
      <c r="O1060" s="158"/>
    </row>
    <row r="1061" spans="1:15" ht="15" customHeight="1" x14ac:dyDescent="0.25">
      <c r="A1061" s="82"/>
      <c r="B1061" s="35"/>
      <c r="C1061" s="37"/>
      <c r="D1061" s="35"/>
      <c r="E1061" s="35"/>
      <c r="F1061" s="36"/>
      <c r="G1061" s="35"/>
      <c r="H1061" s="35"/>
      <c r="I1061" s="200"/>
      <c r="J1061" s="199"/>
      <c r="K1061" s="204"/>
      <c r="L1061" s="85"/>
      <c r="M1061" s="85"/>
      <c r="N1061" s="85"/>
      <c r="O1061" s="158"/>
    </row>
    <row r="1062" spans="1:15" ht="15" customHeight="1" x14ac:dyDescent="0.25">
      <c r="A1062" s="82"/>
      <c r="B1062" s="35"/>
      <c r="C1062" s="37"/>
      <c r="D1062" s="35"/>
      <c r="E1062" s="35"/>
      <c r="F1062" s="36"/>
      <c r="G1062" s="35"/>
      <c r="H1062" s="35"/>
      <c r="I1062" s="200"/>
      <c r="J1062" s="199"/>
      <c r="K1062" s="204"/>
      <c r="L1062" s="85"/>
      <c r="M1062" s="85"/>
      <c r="N1062" s="85"/>
      <c r="O1062" s="158"/>
    </row>
    <row r="1063" spans="1:15" ht="15" customHeight="1" x14ac:dyDescent="0.25">
      <c r="A1063" s="82"/>
      <c r="B1063" s="35"/>
      <c r="C1063" s="37"/>
      <c r="D1063" s="35"/>
      <c r="E1063" s="35"/>
      <c r="F1063" s="36"/>
      <c r="G1063" s="35"/>
      <c r="H1063" s="35"/>
      <c r="I1063" s="200"/>
      <c r="J1063" s="199"/>
      <c r="K1063" s="204"/>
      <c r="L1063" s="85"/>
      <c r="M1063" s="85"/>
      <c r="N1063" s="85"/>
      <c r="O1063" s="158"/>
    </row>
    <row r="1064" spans="1:15" ht="15" customHeight="1" x14ac:dyDescent="0.25">
      <c r="A1064" s="82"/>
      <c r="B1064" s="35"/>
      <c r="C1064" s="37"/>
      <c r="D1064" s="35"/>
      <c r="E1064" s="35"/>
      <c r="F1064" s="36"/>
      <c r="G1064" s="35"/>
      <c r="H1064" s="35"/>
      <c r="I1064" s="200"/>
      <c r="J1064" s="199"/>
      <c r="K1064" s="204"/>
      <c r="L1064" s="85"/>
      <c r="M1064" s="85"/>
      <c r="N1064" s="85"/>
      <c r="O1064" s="158"/>
    </row>
    <row r="1065" spans="1:15" ht="15" customHeight="1" x14ac:dyDescent="0.25">
      <c r="A1065" s="82"/>
      <c r="B1065" s="35"/>
      <c r="C1065" s="37"/>
      <c r="D1065" s="35"/>
      <c r="E1065" s="35"/>
      <c r="F1065" s="36"/>
      <c r="G1065" s="35"/>
      <c r="H1065" s="35"/>
      <c r="I1065" s="200"/>
      <c r="J1065" s="199"/>
      <c r="K1065" s="204"/>
      <c r="L1065" s="85"/>
      <c r="M1065" s="85"/>
      <c r="N1065" s="85"/>
      <c r="O1065" s="158"/>
    </row>
    <row r="1066" spans="1:15" ht="15" customHeight="1" x14ac:dyDescent="0.25">
      <c r="A1066" s="82"/>
      <c r="B1066" s="35"/>
      <c r="C1066" s="37"/>
      <c r="D1066" s="35"/>
      <c r="E1066" s="35"/>
      <c r="F1066" s="36"/>
      <c r="G1066" s="35"/>
      <c r="H1066" s="35"/>
      <c r="I1066" s="200"/>
      <c r="J1066" s="199"/>
      <c r="K1066" s="204"/>
      <c r="L1066" s="85"/>
      <c r="M1066" s="85"/>
      <c r="N1066" s="85"/>
      <c r="O1066" s="158"/>
    </row>
    <row r="1067" spans="1:15" ht="15" customHeight="1" x14ac:dyDescent="0.25">
      <c r="A1067" s="82"/>
      <c r="B1067" s="35"/>
      <c r="C1067" s="37"/>
      <c r="D1067" s="35"/>
      <c r="E1067" s="35"/>
      <c r="F1067" s="36"/>
      <c r="G1067" s="35"/>
      <c r="H1067" s="35"/>
      <c r="I1067" s="200"/>
      <c r="J1067" s="199"/>
      <c r="K1067" s="204"/>
      <c r="L1067" s="85"/>
      <c r="M1067" s="85"/>
      <c r="N1067" s="85"/>
      <c r="O1067" s="158"/>
    </row>
    <row r="1068" spans="1:15" ht="15" customHeight="1" x14ac:dyDescent="0.25">
      <c r="A1068" s="82"/>
      <c r="B1068" s="35"/>
      <c r="C1068" s="37"/>
      <c r="D1068" s="35"/>
      <c r="E1068" s="35"/>
      <c r="F1068" s="36"/>
      <c r="G1068" s="35"/>
      <c r="H1068" s="35"/>
      <c r="I1068" s="200"/>
      <c r="J1068" s="199"/>
      <c r="K1068" s="204"/>
      <c r="L1068" s="85"/>
      <c r="M1068" s="85"/>
      <c r="N1068" s="85"/>
      <c r="O1068" s="158"/>
    </row>
    <row r="1069" spans="1:15" ht="15" customHeight="1" x14ac:dyDescent="0.25">
      <c r="A1069" s="82"/>
      <c r="B1069" s="35"/>
      <c r="C1069" s="37"/>
      <c r="D1069" s="35"/>
      <c r="E1069" s="35"/>
      <c r="F1069" s="36"/>
      <c r="G1069" s="35"/>
      <c r="H1069" s="35"/>
      <c r="I1069" s="200"/>
      <c r="J1069" s="199"/>
      <c r="K1069" s="204"/>
      <c r="L1069" s="85"/>
      <c r="M1069" s="85"/>
      <c r="N1069" s="85"/>
      <c r="O1069" s="158"/>
    </row>
    <row r="1070" spans="1:15" ht="15" customHeight="1" x14ac:dyDescent="0.25">
      <c r="A1070" s="82"/>
      <c r="B1070" s="35"/>
      <c r="C1070" s="37"/>
      <c r="D1070" s="35"/>
      <c r="E1070" s="35"/>
      <c r="F1070" s="36"/>
      <c r="G1070" s="35"/>
      <c r="H1070" s="35"/>
      <c r="I1070" s="200"/>
      <c r="J1070" s="199"/>
      <c r="K1070" s="204"/>
      <c r="L1070" s="85"/>
      <c r="M1070" s="85"/>
      <c r="N1070" s="85"/>
      <c r="O1070" s="158"/>
    </row>
    <row r="1071" spans="1:15" ht="15" customHeight="1" x14ac:dyDescent="0.25">
      <c r="A1071" s="82"/>
      <c r="B1071" s="35"/>
      <c r="C1071" s="37"/>
      <c r="D1071" s="35"/>
      <c r="E1071" s="35"/>
      <c r="F1071" s="36"/>
      <c r="G1071" s="35"/>
      <c r="H1071" s="35"/>
      <c r="I1071" s="200"/>
      <c r="J1071" s="199"/>
      <c r="K1071" s="204"/>
      <c r="L1071" s="85"/>
      <c r="M1071" s="85"/>
      <c r="N1071" s="85"/>
      <c r="O1071" s="158"/>
    </row>
    <row r="1072" spans="1:15" ht="15" customHeight="1" x14ac:dyDescent="0.25">
      <c r="A1072" s="82"/>
      <c r="B1072" s="35"/>
      <c r="C1072" s="37"/>
      <c r="D1072" s="35"/>
      <c r="E1072" s="35"/>
      <c r="F1072" s="36"/>
      <c r="G1072" s="35"/>
      <c r="H1072" s="35"/>
      <c r="I1072" s="200"/>
      <c r="J1072" s="199"/>
      <c r="K1072" s="204"/>
      <c r="L1072" s="85"/>
      <c r="M1072" s="85"/>
      <c r="N1072" s="85"/>
      <c r="O1072" s="158"/>
    </row>
    <row r="1073" spans="1:15" ht="15" customHeight="1" x14ac:dyDescent="0.25">
      <c r="A1073" s="82"/>
      <c r="B1073" s="35"/>
      <c r="C1073" s="37"/>
      <c r="D1073" s="35"/>
      <c r="E1073" s="35"/>
      <c r="F1073" s="36"/>
      <c r="G1073" s="35"/>
      <c r="H1073" s="35"/>
      <c r="I1073" s="200"/>
      <c r="J1073" s="199"/>
      <c r="K1073" s="204"/>
      <c r="L1073" s="85"/>
      <c r="M1073" s="85"/>
      <c r="N1073" s="85"/>
      <c r="O1073" s="158"/>
    </row>
    <row r="1074" spans="1:15" ht="15" customHeight="1" x14ac:dyDescent="0.25">
      <c r="A1074" s="82"/>
      <c r="B1074" s="35"/>
      <c r="C1074" s="37"/>
      <c r="D1074" s="35"/>
      <c r="E1074" s="35"/>
      <c r="F1074" s="36"/>
      <c r="G1074" s="35"/>
      <c r="H1074" s="35"/>
      <c r="I1074" s="200"/>
      <c r="J1074" s="199"/>
      <c r="K1074" s="204"/>
      <c r="L1074" s="85"/>
      <c r="M1074" s="85"/>
      <c r="N1074" s="85"/>
      <c r="O1074" s="158"/>
    </row>
    <row r="1075" spans="1:15" ht="15" customHeight="1" x14ac:dyDescent="0.25">
      <c r="A1075" s="82"/>
      <c r="B1075" s="35"/>
      <c r="C1075" s="37"/>
      <c r="D1075" s="35"/>
      <c r="E1075" s="35"/>
      <c r="F1075" s="36"/>
      <c r="G1075" s="35"/>
      <c r="H1075" s="35"/>
      <c r="I1075" s="200"/>
      <c r="J1075" s="199"/>
      <c r="K1075" s="204"/>
      <c r="L1075" s="85"/>
      <c r="M1075" s="85"/>
      <c r="N1075" s="85"/>
      <c r="O1075" s="158"/>
    </row>
    <row r="1076" spans="1:15" ht="15" customHeight="1" x14ac:dyDescent="0.25">
      <c r="A1076" s="82"/>
      <c r="B1076" s="35"/>
      <c r="C1076" s="37"/>
      <c r="D1076" s="35"/>
      <c r="E1076" s="35"/>
      <c r="F1076" s="36"/>
      <c r="G1076" s="35"/>
      <c r="H1076" s="35"/>
      <c r="I1076" s="200"/>
      <c r="J1076" s="199"/>
      <c r="K1076" s="204"/>
      <c r="L1076" s="85"/>
      <c r="M1076" s="85"/>
      <c r="N1076" s="85"/>
      <c r="O1076" s="158"/>
    </row>
    <row r="1077" spans="1:15" ht="15" customHeight="1" x14ac:dyDescent="0.25">
      <c r="A1077" s="82"/>
      <c r="B1077" s="35"/>
      <c r="C1077" s="37"/>
      <c r="D1077" s="35"/>
      <c r="E1077" s="35"/>
      <c r="F1077" s="36"/>
      <c r="G1077" s="35"/>
      <c r="H1077" s="35"/>
      <c r="I1077" s="200"/>
      <c r="J1077" s="199"/>
      <c r="K1077" s="204"/>
      <c r="L1077" s="85"/>
      <c r="M1077" s="85"/>
      <c r="N1077" s="85"/>
      <c r="O1077" s="158"/>
    </row>
    <row r="1078" spans="1:15" ht="15" customHeight="1" x14ac:dyDescent="0.25">
      <c r="A1078" s="82"/>
      <c r="B1078" s="35"/>
      <c r="C1078" s="37"/>
      <c r="D1078" s="35"/>
      <c r="E1078" s="35"/>
      <c r="F1078" s="36"/>
      <c r="G1078" s="35"/>
      <c r="H1078" s="35"/>
      <c r="I1078" s="200"/>
      <c r="J1078" s="199"/>
      <c r="K1078" s="204"/>
      <c r="L1078" s="85"/>
      <c r="M1078" s="85"/>
      <c r="N1078" s="85"/>
      <c r="O1078" s="158"/>
    </row>
    <row r="1079" spans="1:15" ht="15" customHeight="1" x14ac:dyDescent="0.25">
      <c r="A1079" s="82"/>
      <c r="B1079" s="35"/>
      <c r="C1079" s="37"/>
      <c r="D1079" s="35"/>
      <c r="E1079" s="35"/>
      <c r="F1079" s="36"/>
      <c r="G1079" s="35"/>
      <c r="H1079" s="35"/>
      <c r="I1079" s="200"/>
      <c r="J1079" s="199"/>
      <c r="K1079" s="204"/>
      <c r="L1079" s="85"/>
      <c r="M1079" s="85"/>
      <c r="N1079" s="85"/>
      <c r="O1079" s="158"/>
    </row>
    <row r="1080" spans="1:15" ht="15" customHeight="1" x14ac:dyDescent="0.25">
      <c r="A1080" s="82"/>
      <c r="B1080" s="35"/>
      <c r="C1080" s="37"/>
      <c r="D1080" s="35"/>
      <c r="E1080" s="35"/>
      <c r="F1080" s="36"/>
      <c r="G1080" s="35"/>
      <c r="H1080" s="35"/>
      <c r="I1080" s="200"/>
      <c r="J1080" s="199"/>
      <c r="K1080" s="204"/>
      <c r="L1080" s="85"/>
      <c r="M1080" s="85"/>
      <c r="N1080" s="85"/>
      <c r="O1080" s="158"/>
    </row>
    <row r="1081" spans="1:15" ht="15" customHeight="1" x14ac:dyDescent="0.25">
      <c r="A1081" s="82"/>
      <c r="B1081" s="35"/>
      <c r="C1081" s="37"/>
      <c r="D1081" s="35"/>
      <c r="E1081" s="35"/>
      <c r="F1081" s="36"/>
      <c r="G1081" s="35"/>
      <c r="H1081" s="35"/>
      <c r="I1081" s="200"/>
      <c r="J1081" s="199"/>
      <c r="K1081" s="204"/>
      <c r="L1081" s="85"/>
      <c r="M1081" s="85"/>
      <c r="N1081" s="85"/>
      <c r="O1081" s="158"/>
    </row>
    <row r="1082" spans="1:15" ht="15" customHeight="1" x14ac:dyDescent="0.25">
      <c r="A1082" s="82"/>
      <c r="B1082" s="35"/>
      <c r="C1082" s="37"/>
      <c r="D1082" s="35"/>
      <c r="E1082" s="35"/>
      <c r="F1082" s="36"/>
      <c r="G1082" s="35"/>
      <c r="H1082" s="35"/>
      <c r="I1082" s="200"/>
      <c r="J1082" s="199"/>
      <c r="K1082" s="204"/>
      <c r="L1082" s="85"/>
      <c r="M1082" s="85"/>
      <c r="N1082" s="85"/>
      <c r="O1082" s="158"/>
    </row>
    <row r="1083" spans="1:15" ht="15" customHeight="1" x14ac:dyDescent="0.25">
      <c r="A1083" s="82"/>
      <c r="B1083" s="35"/>
      <c r="C1083" s="37"/>
      <c r="D1083" s="35"/>
      <c r="E1083" s="35"/>
      <c r="F1083" s="36"/>
      <c r="G1083" s="35"/>
      <c r="H1083" s="35"/>
      <c r="I1083" s="200"/>
      <c r="J1083" s="199"/>
      <c r="K1083" s="204"/>
      <c r="L1083" s="85"/>
      <c r="M1083" s="85"/>
      <c r="N1083" s="85"/>
      <c r="O1083" s="158"/>
    </row>
    <row r="1084" spans="1:15" ht="15" customHeight="1" x14ac:dyDescent="0.25">
      <c r="A1084" s="82"/>
      <c r="B1084" s="35"/>
      <c r="C1084" s="37"/>
      <c r="D1084" s="35"/>
      <c r="E1084" s="35"/>
      <c r="F1084" s="36"/>
      <c r="G1084" s="35"/>
      <c r="H1084" s="35"/>
      <c r="I1084" s="200"/>
      <c r="J1084" s="199"/>
      <c r="K1084" s="204"/>
      <c r="L1084" s="85"/>
      <c r="M1084" s="85"/>
      <c r="N1084" s="85"/>
      <c r="O1084" s="158"/>
    </row>
    <row r="1085" spans="1:15" ht="15" customHeight="1" x14ac:dyDescent="0.25">
      <c r="A1085" s="82"/>
      <c r="B1085" s="35"/>
      <c r="C1085" s="37"/>
      <c r="D1085" s="35"/>
      <c r="E1085" s="35"/>
      <c r="F1085" s="36"/>
      <c r="G1085" s="35"/>
      <c r="H1085" s="35"/>
      <c r="I1085" s="200"/>
      <c r="J1085" s="199"/>
      <c r="K1085" s="204"/>
      <c r="L1085" s="85"/>
      <c r="M1085" s="85"/>
      <c r="N1085" s="85"/>
      <c r="O1085" s="158"/>
    </row>
    <row r="1086" spans="1:15" ht="15" customHeight="1" x14ac:dyDescent="0.25">
      <c r="A1086" s="82"/>
      <c r="B1086" s="35"/>
      <c r="C1086" s="37"/>
      <c r="D1086" s="35"/>
      <c r="E1086" s="35"/>
      <c r="F1086" s="36"/>
      <c r="G1086" s="35"/>
      <c r="H1086" s="35"/>
      <c r="I1086" s="200"/>
      <c r="J1086" s="199"/>
      <c r="K1086" s="204"/>
      <c r="L1086" s="85"/>
      <c r="M1086" s="85"/>
      <c r="N1086" s="85"/>
      <c r="O1086" s="158"/>
    </row>
    <row r="1087" spans="1:15" ht="15" customHeight="1" x14ac:dyDescent="0.25">
      <c r="A1087" s="82"/>
      <c r="B1087" s="35"/>
      <c r="C1087" s="37"/>
      <c r="D1087" s="35"/>
      <c r="E1087" s="35"/>
      <c r="F1087" s="36"/>
      <c r="G1087" s="35"/>
      <c r="H1087" s="35"/>
      <c r="I1087" s="200"/>
      <c r="J1087" s="199"/>
      <c r="K1087" s="204"/>
      <c r="L1087" s="85"/>
      <c r="M1087" s="85"/>
      <c r="N1087" s="85"/>
      <c r="O1087" s="158"/>
    </row>
    <row r="1088" spans="1:15" ht="15" customHeight="1" x14ac:dyDescent="0.25">
      <c r="A1088" s="82"/>
      <c r="B1088" s="35"/>
      <c r="C1088" s="37"/>
      <c r="D1088" s="35"/>
      <c r="E1088" s="35"/>
      <c r="F1088" s="36"/>
      <c r="G1088" s="35"/>
      <c r="H1088" s="35"/>
      <c r="I1088" s="200"/>
      <c r="J1088" s="199"/>
      <c r="K1088" s="204"/>
      <c r="L1088" s="85"/>
      <c r="M1088" s="85"/>
      <c r="N1088" s="85"/>
      <c r="O1088" s="158"/>
    </row>
    <row r="1089" spans="1:15" ht="15" customHeight="1" x14ac:dyDescent="0.25">
      <c r="A1089" s="82"/>
      <c r="B1089" s="35"/>
      <c r="C1089" s="37"/>
      <c r="D1089" s="35"/>
      <c r="E1089" s="35"/>
      <c r="F1089" s="36"/>
      <c r="G1089" s="35"/>
      <c r="H1089" s="35"/>
      <c r="I1089" s="200"/>
      <c r="J1089" s="199"/>
      <c r="K1089" s="204"/>
      <c r="L1089" s="85"/>
      <c r="M1089" s="85"/>
      <c r="N1089" s="85"/>
      <c r="O1089" s="158"/>
    </row>
    <row r="1090" spans="1:15" ht="15" customHeight="1" x14ac:dyDescent="0.25">
      <c r="A1090" s="82"/>
      <c r="B1090" s="35"/>
      <c r="C1090" s="37"/>
      <c r="D1090" s="35"/>
      <c r="E1090" s="35"/>
      <c r="F1090" s="36"/>
      <c r="G1090" s="35"/>
      <c r="H1090" s="35"/>
      <c r="I1090" s="200"/>
      <c r="J1090" s="199"/>
      <c r="K1090" s="204"/>
      <c r="L1090" s="85"/>
      <c r="M1090" s="85"/>
      <c r="N1090" s="85"/>
      <c r="O1090" s="158"/>
    </row>
    <row r="1091" spans="1:15" ht="15" customHeight="1" x14ac:dyDescent="0.25">
      <c r="A1091" s="82"/>
      <c r="B1091" s="35"/>
      <c r="C1091" s="37"/>
      <c r="D1091" s="35"/>
      <c r="E1091" s="35"/>
      <c r="F1091" s="36"/>
      <c r="G1091" s="35"/>
      <c r="H1091" s="35"/>
      <c r="I1091" s="200"/>
      <c r="J1091" s="199"/>
      <c r="K1091" s="204"/>
      <c r="L1091" s="85"/>
      <c r="M1091" s="85"/>
      <c r="N1091" s="85"/>
      <c r="O1091" s="158"/>
    </row>
    <row r="1092" spans="1:15" ht="15" customHeight="1" x14ac:dyDescent="0.25">
      <c r="A1092" s="82"/>
      <c r="B1092" s="35"/>
      <c r="C1092" s="37"/>
      <c r="D1092" s="35"/>
      <c r="E1092" s="35"/>
      <c r="F1092" s="36"/>
      <c r="G1092" s="35"/>
      <c r="H1092" s="35"/>
      <c r="I1092" s="200"/>
      <c r="J1092" s="199"/>
      <c r="K1092" s="204"/>
      <c r="L1092" s="85"/>
      <c r="M1092" s="85"/>
      <c r="N1092" s="85"/>
      <c r="O1092" s="158"/>
    </row>
    <row r="1093" spans="1:15" ht="15" customHeight="1" x14ac:dyDescent="0.25">
      <c r="A1093" s="82"/>
      <c r="B1093" s="35"/>
      <c r="C1093" s="37"/>
      <c r="D1093" s="35"/>
      <c r="E1093" s="35"/>
      <c r="F1093" s="36"/>
      <c r="G1093" s="35"/>
      <c r="H1093" s="35"/>
      <c r="I1093" s="200"/>
      <c r="J1093" s="199"/>
      <c r="K1093" s="204"/>
      <c r="L1093" s="85"/>
      <c r="M1093" s="85"/>
      <c r="N1093" s="85"/>
      <c r="O1093" s="158"/>
    </row>
    <row r="1094" spans="1:15" ht="15" customHeight="1" x14ac:dyDescent="0.25">
      <c r="A1094" s="82"/>
      <c r="B1094" s="35"/>
      <c r="C1094" s="37"/>
      <c r="D1094" s="35"/>
      <c r="E1094" s="35"/>
      <c r="F1094" s="36"/>
      <c r="G1094" s="35"/>
      <c r="H1094" s="35"/>
      <c r="I1094" s="200"/>
      <c r="J1094" s="199"/>
      <c r="K1094" s="204"/>
      <c r="L1094" s="85"/>
      <c r="M1094" s="85"/>
      <c r="N1094" s="85"/>
      <c r="O1094" s="158"/>
    </row>
    <row r="1095" spans="1:15" ht="15" customHeight="1" x14ac:dyDescent="0.25">
      <c r="A1095" s="82"/>
      <c r="B1095" s="35"/>
      <c r="C1095" s="37"/>
      <c r="D1095" s="35"/>
      <c r="E1095" s="35"/>
      <c r="F1095" s="36"/>
      <c r="G1095" s="35"/>
      <c r="H1095" s="35"/>
      <c r="I1095" s="200"/>
      <c r="J1095" s="199"/>
      <c r="K1095" s="204"/>
      <c r="L1095" s="85"/>
      <c r="M1095" s="85"/>
      <c r="N1095" s="85"/>
      <c r="O1095" s="158"/>
    </row>
    <row r="1096" spans="1:15" ht="15" customHeight="1" x14ac:dyDescent="0.25">
      <c r="A1096" s="82"/>
      <c r="B1096" s="35"/>
      <c r="C1096" s="37"/>
      <c r="D1096" s="35"/>
      <c r="E1096" s="35"/>
      <c r="F1096" s="36"/>
      <c r="G1096" s="35"/>
      <c r="H1096" s="35"/>
      <c r="I1096" s="200"/>
      <c r="J1096" s="199"/>
      <c r="K1096" s="204"/>
      <c r="L1096" s="85"/>
      <c r="M1096" s="85"/>
      <c r="N1096" s="85"/>
      <c r="O1096" s="158"/>
    </row>
    <row r="1097" spans="1:15" ht="15" customHeight="1" x14ac:dyDescent="0.25">
      <c r="A1097" s="82"/>
      <c r="B1097" s="35"/>
      <c r="C1097" s="37"/>
      <c r="D1097" s="35"/>
      <c r="E1097" s="35"/>
      <c r="F1097" s="36"/>
      <c r="G1097" s="35"/>
      <c r="H1097" s="35"/>
      <c r="I1097" s="200"/>
      <c r="J1097" s="199"/>
      <c r="K1097" s="204"/>
      <c r="L1097" s="85"/>
      <c r="M1097" s="85"/>
      <c r="N1097" s="85"/>
      <c r="O1097" s="158"/>
    </row>
    <row r="1098" spans="1:15" ht="15" customHeight="1" x14ac:dyDescent="0.25">
      <c r="A1098" s="82"/>
      <c r="B1098" s="35"/>
      <c r="C1098" s="37"/>
      <c r="D1098" s="35"/>
      <c r="E1098" s="35"/>
      <c r="F1098" s="36"/>
      <c r="G1098" s="35"/>
      <c r="H1098" s="35"/>
      <c r="I1098" s="200"/>
      <c r="J1098" s="199"/>
      <c r="K1098" s="204"/>
      <c r="L1098" s="85"/>
      <c r="M1098" s="85"/>
      <c r="N1098" s="85"/>
      <c r="O1098" s="158"/>
    </row>
    <row r="1099" spans="1:15" ht="15" customHeight="1" x14ac:dyDescent="0.25">
      <c r="A1099" s="82"/>
      <c r="B1099" s="35"/>
      <c r="C1099" s="37"/>
      <c r="D1099" s="35"/>
      <c r="E1099" s="35"/>
      <c r="F1099" s="36"/>
      <c r="G1099" s="35"/>
      <c r="H1099" s="35"/>
      <c r="I1099" s="200"/>
      <c r="J1099" s="199"/>
      <c r="K1099" s="204"/>
      <c r="L1099" s="85"/>
      <c r="M1099" s="85"/>
      <c r="N1099" s="85"/>
      <c r="O1099" s="158"/>
    </row>
    <row r="1100" spans="1:15" ht="15" customHeight="1" x14ac:dyDescent="0.25">
      <c r="A1100" s="82"/>
      <c r="B1100" s="35"/>
      <c r="C1100" s="37"/>
      <c r="D1100" s="35"/>
      <c r="E1100" s="35"/>
      <c r="F1100" s="36"/>
      <c r="G1100" s="35"/>
      <c r="H1100" s="35"/>
      <c r="I1100" s="200"/>
      <c r="J1100" s="199"/>
      <c r="K1100" s="204"/>
      <c r="L1100" s="85"/>
      <c r="M1100" s="85"/>
      <c r="N1100" s="85"/>
      <c r="O1100" s="158"/>
    </row>
    <row r="1101" spans="1:15" ht="15" customHeight="1" x14ac:dyDescent="0.25">
      <c r="A1101" s="82"/>
      <c r="B1101" s="35"/>
      <c r="C1101" s="37"/>
      <c r="D1101" s="35"/>
      <c r="E1101" s="35"/>
      <c r="F1101" s="36"/>
      <c r="G1101" s="35"/>
      <c r="H1101" s="35"/>
      <c r="I1101" s="200"/>
      <c r="J1101" s="199"/>
      <c r="K1101" s="204"/>
      <c r="L1101" s="85"/>
      <c r="M1101" s="85"/>
      <c r="N1101" s="85"/>
      <c r="O1101" s="158"/>
    </row>
    <row r="1102" spans="1:15" ht="15" customHeight="1" x14ac:dyDescent="0.25">
      <c r="A1102" s="82"/>
      <c r="B1102" s="35"/>
      <c r="C1102" s="37"/>
      <c r="D1102" s="35"/>
      <c r="E1102" s="35"/>
      <c r="F1102" s="36"/>
      <c r="G1102" s="35"/>
      <c r="H1102" s="35"/>
      <c r="I1102" s="200"/>
      <c r="J1102" s="199"/>
      <c r="K1102" s="204"/>
      <c r="L1102" s="85"/>
      <c r="M1102" s="85"/>
      <c r="N1102" s="85"/>
      <c r="O1102" s="158"/>
    </row>
    <row r="1103" spans="1:15" ht="15" customHeight="1" x14ac:dyDescent="0.25">
      <c r="A1103" s="82"/>
      <c r="B1103" s="35"/>
      <c r="C1103" s="37"/>
      <c r="D1103" s="35"/>
      <c r="E1103" s="35"/>
      <c r="F1103" s="36"/>
      <c r="G1103" s="35"/>
      <c r="H1103" s="35"/>
      <c r="I1103" s="200"/>
      <c r="J1103" s="199"/>
      <c r="K1103" s="204"/>
      <c r="L1103" s="85"/>
      <c r="M1103" s="85"/>
      <c r="N1103" s="85"/>
      <c r="O1103" s="158"/>
    </row>
    <row r="1104" spans="1:15" ht="15" customHeight="1" x14ac:dyDescent="0.25">
      <c r="A1104" s="82"/>
      <c r="B1104" s="35"/>
      <c r="C1104" s="37"/>
      <c r="D1104" s="35"/>
      <c r="E1104" s="35"/>
      <c r="F1104" s="36"/>
      <c r="G1104" s="35"/>
      <c r="H1104" s="35"/>
      <c r="I1104" s="200"/>
      <c r="J1104" s="199"/>
      <c r="K1104" s="204"/>
      <c r="L1104" s="85"/>
      <c r="M1104" s="85"/>
      <c r="N1104" s="85"/>
      <c r="O1104" s="158"/>
    </row>
    <row r="1105" spans="1:15" ht="15" customHeight="1" x14ac:dyDescent="0.25">
      <c r="A1105" s="82"/>
      <c r="B1105" s="35"/>
      <c r="C1105" s="37"/>
      <c r="D1105" s="35"/>
      <c r="E1105" s="35"/>
      <c r="F1105" s="36"/>
      <c r="G1105" s="35"/>
      <c r="H1105" s="35"/>
      <c r="I1105" s="200"/>
      <c r="J1105" s="199"/>
      <c r="K1105" s="204"/>
      <c r="L1105" s="85"/>
      <c r="M1105" s="85"/>
      <c r="N1105" s="85"/>
      <c r="O1105" s="158"/>
    </row>
    <row r="1106" spans="1:15" ht="15" customHeight="1" x14ac:dyDescent="0.25">
      <c r="A1106" s="82"/>
      <c r="B1106" s="35"/>
      <c r="C1106" s="37"/>
      <c r="D1106" s="35"/>
      <c r="E1106" s="35"/>
      <c r="F1106" s="36"/>
      <c r="G1106" s="35"/>
      <c r="H1106" s="35"/>
      <c r="I1106" s="200"/>
      <c r="J1106" s="199"/>
      <c r="K1106" s="204"/>
      <c r="L1106" s="85"/>
      <c r="M1106" s="85"/>
      <c r="N1106" s="85"/>
      <c r="O1106" s="158"/>
    </row>
    <row r="1107" spans="1:15" ht="15" customHeight="1" x14ac:dyDescent="0.25">
      <c r="A1107" s="82"/>
      <c r="B1107" s="35"/>
      <c r="C1107" s="37"/>
      <c r="D1107" s="35"/>
      <c r="E1107" s="35"/>
      <c r="F1107" s="36"/>
      <c r="G1107" s="35"/>
      <c r="H1107" s="35"/>
      <c r="I1107" s="200"/>
      <c r="J1107" s="199"/>
      <c r="K1107" s="204"/>
      <c r="L1107" s="85"/>
      <c r="M1107" s="85"/>
      <c r="N1107" s="85"/>
      <c r="O1107" s="158"/>
    </row>
    <row r="1108" spans="1:15" ht="15" customHeight="1" x14ac:dyDescent="0.25">
      <c r="A1108" s="82"/>
      <c r="B1108" s="35"/>
      <c r="C1108" s="37"/>
      <c r="D1108" s="35"/>
      <c r="E1108" s="35"/>
      <c r="F1108" s="36"/>
      <c r="G1108" s="35"/>
      <c r="H1108" s="35"/>
      <c r="I1108" s="200"/>
      <c r="J1108" s="199"/>
      <c r="K1108" s="204"/>
      <c r="L1108" s="85"/>
      <c r="M1108" s="85"/>
      <c r="N1108" s="85"/>
      <c r="O1108" s="158"/>
    </row>
    <row r="1109" spans="1:15" ht="15" customHeight="1" x14ac:dyDescent="0.25">
      <c r="A1109" s="82"/>
      <c r="B1109" s="35"/>
      <c r="C1109" s="37"/>
      <c r="D1109" s="35"/>
      <c r="E1109" s="35"/>
      <c r="F1109" s="36"/>
      <c r="G1109" s="35"/>
      <c r="H1109" s="35"/>
      <c r="I1109" s="200"/>
      <c r="J1109" s="199"/>
      <c r="K1109" s="204"/>
      <c r="L1109" s="85"/>
      <c r="M1109" s="85"/>
      <c r="N1109" s="85"/>
      <c r="O1109" s="158"/>
    </row>
    <row r="1110" spans="1:15" ht="15" customHeight="1" x14ac:dyDescent="0.25">
      <c r="A1110" s="82"/>
      <c r="B1110" s="35"/>
      <c r="C1110" s="37"/>
      <c r="D1110" s="35"/>
      <c r="E1110" s="35"/>
      <c r="F1110" s="36"/>
      <c r="G1110" s="35"/>
      <c r="H1110" s="35"/>
      <c r="I1110" s="200"/>
      <c r="J1110" s="199"/>
      <c r="K1110" s="204"/>
      <c r="L1110" s="85"/>
      <c r="M1110" s="85"/>
      <c r="N1110" s="85"/>
      <c r="O1110" s="158"/>
    </row>
    <row r="1111" spans="1:15" ht="15" customHeight="1" x14ac:dyDescent="0.25">
      <c r="A1111" s="82"/>
      <c r="B1111" s="35"/>
      <c r="C1111" s="37"/>
      <c r="D1111" s="35"/>
      <c r="E1111" s="35"/>
      <c r="F1111" s="36"/>
      <c r="G1111" s="35"/>
      <c r="H1111" s="35"/>
      <c r="I1111" s="200"/>
      <c r="J1111" s="199"/>
      <c r="K1111" s="204"/>
      <c r="L1111" s="85"/>
      <c r="M1111" s="85"/>
      <c r="N1111" s="85"/>
      <c r="O1111" s="158"/>
    </row>
    <row r="1112" spans="1:15" ht="15" customHeight="1" x14ac:dyDescent="0.25">
      <c r="A1112" s="82"/>
      <c r="B1112" s="35"/>
      <c r="C1112" s="37"/>
      <c r="D1112" s="35"/>
      <c r="E1112" s="35"/>
      <c r="F1112" s="36"/>
      <c r="G1112" s="35"/>
      <c r="H1112" s="35"/>
      <c r="I1112" s="200"/>
      <c r="J1112" s="199"/>
      <c r="K1112" s="204"/>
      <c r="L1112" s="85"/>
      <c r="M1112" s="85"/>
      <c r="N1112" s="85"/>
      <c r="O1112" s="158"/>
    </row>
    <row r="1113" spans="1:15" ht="15" customHeight="1" x14ac:dyDescent="0.25">
      <c r="A1113" s="82"/>
      <c r="B1113" s="35"/>
      <c r="C1113" s="37"/>
      <c r="D1113" s="35"/>
      <c r="E1113" s="35"/>
      <c r="F1113" s="36"/>
      <c r="G1113" s="35"/>
      <c r="H1113" s="35"/>
      <c r="I1113" s="200"/>
      <c r="J1113" s="199"/>
      <c r="K1113" s="204"/>
      <c r="L1113" s="85"/>
      <c r="M1113" s="85"/>
      <c r="N1113" s="85"/>
      <c r="O1113" s="158"/>
    </row>
    <row r="1114" spans="1:15" ht="15" customHeight="1" x14ac:dyDescent="0.25">
      <c r="A1114" s="82"/>
      <c r="B1114" s="35"/>
      <c r="C1114" s="37"/>
      <c r="D1114" s="35"/>
      <c r="E1114" s="35"/>
      <c r="F1114" s="36"/>
      <c r="G1114" s="35"/>
      <c r="H1114" s="35"/>
      <c r="I1114" s="200"/>
      <c r="J1114" s="199"/>
      <c r="K1114" s="204"/>
      <c r="L1114" s="85"/>
      <c r="M1114" s="85"/>
      <c r="N1114" s="85"/>
      <c r="O1114" s="158"/>
    </row>
    <row r="1115" spans="1:15" ht="15" customHeight="1" x14ac:dyDescent="0.25">
      <c r="A1115" s="82"/>
      <c r="B1115" s="35"/>
      <c r="C1115" s="37"/>
      <c r="D1115" s="35"/>
      <c r="E1115" s="35"/>
      <c r="F1115" s="36"/>
      <c r="G1115" s="35"/>
      <c r="H1115" s="35"/>
      <c r="I1115" s="200"/>
      <c r="J1115" s="199"/>
      <c r="K1115" s="204"/>
      <c r="L1115" s="85"/>
      <c r="M1115" s="85"/>
      <c r="N1115" s="85"/>
      <c r="O1115" s="158"/>
    </row>
    <row r="1116" spans="1:15" ht="15" customHeight="1" x14ac:dyDescent="0.25">
      <c r="A1116" s="82"/>
      <c r="B1116" s="35"/>
      <c r="C1116" s="37"/>
      <c r="D1116" s="35"/>
      <c r="E1116" s="35"/>
      <c r="F1116" s="36"/>
      <c r="G1116" s="35"/>
      <c r="H1116" s="35"/>
      <c r="I1116" s="200"/>
      <c r="J1116" s="199"/>
      <c r="K1116" s="204"/>
      <c r="L1116" s="85"/>
      <c r="M1116" s="85"/>
      <c r="N1116" s="85"/>
      <c r="O1116" s="158"/>
    </row>
    <row r="1117" spans="1:15" ht="15" customHeight="1" x14ac:dyDescent="0.25">
      <c r="A1117" s="82"/>
      <c r="B1117" s="35"/>
      <c r="C1117" s="37"/>
      <c r="D1117" s="35"/>
      <c r="E1117" s="35"/>
      <c r="F1117" s="36"/>
      <c r="G1117" s="35"/>
      <c r="H1117" s="35"/>
      <c r="I1117" s="200"/>
      <c r="J1117" s="199"/>
      <c r="K1117" s="204"/>
      <c r="L1117" s="85"/>
      <c r="M1117" s="85"/>
      <c r="N1117" s="85"/>
      <c r="O1117" s="158"/>
    </row>
    <row r="1118" spans="1:15" ht="15" customHeight="1" x14ac:dyDescent="0.25">
      <c r="A1118" s="82"/>
      <c r="B1118" s="35"/>
      <c r="C1118" s="37"/>
      <c r="D1118" s="35"/>
      <c r="E1118" s="35"/>
      <c r="F1118" s="36"/>
      <c r="G1118" s="35"/>
      <c r="H1118" s="35"/>
      <c r="I1118" s="200"/>
      <c r="J1118" s="199"/>
      <c r="K1118" s="204"/>
      <c r="L1118" s="85"/>
      <c r="M1118" s="85"/>
      <c r="N1118" s="85"/>
      <c r="O1118" s="158"/>
    </row>
    <row r="1119" spans="1:15" ht="15" customHeight="1" x14ac:dyDescent="0.25">
      <c r="A1119" s="82"/>
      <c r="B1119" s="35"/>
      <c r="C1119" s="37"/>
      <c r="D1119" s="35"/>
      <c r="E1119" s="35"/>
      <c r="F1119" s="36"/>
      <c r="G1119" s="35"/>
      <c r="H1119" s="35"/>
      <c r="I1119" s="200"/>
      <c r="J1119" s="199"/>
      <c r="K1119" s="204"/>
      <c r="L1119" s="85"/>
      <c r="M1119" s="85"/>
      <c r="N1119" s="85"/>
      <c r="O1119" s="158"/>
    </row>
    <row r="1120" spans="1:15" ht="15" customHeight="1" x14ac:dyDescent="0.25">
      <c r="A1120" s="82"/>
      <c r="B1120" s="35"/>
      <c r="C1120" s="37"/>
      <c r="D1120" s="35"/>
      <c r="E1120" s="35"/>
      <c r="F1120" s="36"/>
      <c r="G1120" s="35"/>
      <c r="H1120" s="35"/>
      <c r="I1120" s="200"/>
      <c r="J1120" s="199"/>
      <c r="K1120" s="204"/>
      <c r="L1120" s="85"/>
      <c r="M1120" s="85"/>
      <c r="N1120" s="85"/>
      <c r="O1120" s="158"/>
    </row>
    <row r="1121" spans="1:15" ht="15" customHeight="1" x14ac:dyDescent="0.25">
      <c r="A1121" s="82"/>
      <c r="B1121" s="35"/>
      <c r="C1121" s="37"/>
      <c r="D1121" s="35"/>
      <c r="E1121" s="35"/>
      <c r="F1121" s="36"/>
      <c r="G1121" s="35"/>
      <c r="H1121" s="35"/>
      <c r="I1121" s="200"/>
      <c r="J1121" s="199"/>
      <c r="K1121" s="204"/>
      <c r="L1121" s="85"/>
      <c r="M1121" s="85"/>
      <c r="N1121" s="85"/>
      <c r="O1121" s="158"/>
    </row>
    <row r="1122" spans="1:15" ht="15" customHeight="1" x14ac:dyDescent="0.25">
      <c r="A1122" s="82"/>
      <c r="B1122" s="35"/>
      <c r="C1122" s="37"/>
      <c r="D1122" s="35"/>
      <c r="E1122" s="35"/>
      <c r="F1122" s="36"/>
      <c r="G1122" s="35"/>
      <c r="H1122" s="35"/>
      <c r="I1122" s="200"/>
      <c r="J1122" s="199"/>
      <c r="K1122" s="204"/>
      <c r="L1122" s="85"/>
      <c r="M1122" s="85"/>
      <c r="N1122" s="85"/>
      <c r="O1122" s="158"/>
    </row>
    <row r="1123" spans="1:15" ht="15" customHeight="1" x14ac:dyDescent="0.25">
      <c r="A1123" s="82"/>
      <c r="B1123" s="35"/>
      <c r="C1123" s="37"/>
      <c r="D1123" s="35"/>
      <c r="E1123" s="35"/>
      <c r="F1123" s="36"/>
      <c r="G1123" s="35"/>
      <c r="H1123" s="35"/>
      <c r="I1123" s="200"/>
      <c r="J1123" s="199"/>
      <c r="K1123" s="204"/>
      <c r="L1123" s="85"/>
      <c r="M1123" s="85"/>
      <c r="N1123" s="85"/>
      <c r="O1123" s="158"/>
    </row>
    <row r="1124" spans="1:15" ht="15" customHeight="1" x14ac:dyDescent="0.25">
      <c r="A1124" s="82"/>
      <c r="B1124" s="35"/>
      <c r="C1124" s="37"/>
      <c r="D1124" s="35"/>
      <c r="E1124" s="35"/>
      <c r="F1124" s="36"/>
      <c r="G1124" s="35"/>
      <c r="H1124" s="35"/>
      <c r="I1124" s="200"/>
      <c r="J1124" s="199"/>
      <c r="K1124" s="204"/>
      <c r="L1124" s="85"/>
      <c r="M1124" s="85"/>
      <c r="N1124" s="85"/>
      <c r="O1124" s="158"/>
    </row>
    <row r="1125" spans="1:15" ht="15" customHeight="1" x14ac:dyDescent="0.25">
      <c r="A1125" s="82"/>
      <c r="B1125" s="35"/>
      <c r="C1125" s="37"/>
      <c r="D1125" s="35"/>
      <c r="E1125" s="35"/>
      <c r="F1125" s="36"/>
      <c r="G1125" s="35"/>
      <c r="H1125" s="35"/>
      <c r="I1125" s="200"/>
      <c r="J1125" s="199"/>
      <c r="K1125" s="204"/>
      <c r="L1125" s="85"/>
      <c r="M1125" s="85"/>
      <c r="N1125" s="85"/>
      <c r="O1125" s="158"/>
    </row>
    <row r="1126" spans="1:15" ht="15" customHeight="1" x14ac:dyDescent="0.25">
      <c r="A1126" s="82"/>
      <c r="B1126" s="35"/>
      <c r="C1126" s="37"/>
      <c r="D1126" s="35"/>
      <c r="E1126" s="35"/>
      <c r="F1126" s="36"/>
      <c r="G1126" s="35"/>
      <c r="H1126" s="35"/>
      <c r="I1126" s="200"/>
      <c r="J1126" s="199"/>
      <c r="K1126" s="204"/>
      <c r="L1126" s="85"/>
      <c r="M1126" s="85"/>
      <c r="N1126" s="85"/>
      <c r="O1126" s="158"/>
    </row>
    <row r="1127" spans="1:15" ht="15" customHeight="1" x14ac:dyDescent="0.25">
      <c r="A1127" s="82"/>
      <c r="B1127" s="35"/>
      <c r="C1127" s="37"/>
      <c r="D1127" s="35"/>
      <c r="E1127" s="35"/>
      <c r="F1127" s="36"/>
      <c r="G1127" s="35"/>
      <c r="H1127" s="35"/>
      <c r="I1127" s="200"/>
      <c r="J1127" s="199"/>
      <c r="K1127" s="204"/>
      <c r="L1127" s="85"/>
      <c r="M1127" s="85"/>
      <c r="N1127" s="85"/>
      <c r="O1127" s="158"/>
    </row>
    <row r="1128" spans="1:15" ht="15" customHeight="1" x14ac:dyDescent="0.25">
      <c r="A1128" s="82"/>
      <c r="B1128" s="35"/>
      <c r="C1128" s="37"/>
      <c r="D1128" s="35"/>
      <c r="E1128" s="35"/>
      <c r="F1128" s="36"/>
      <c r="G1128" s="35"/>
      <c r="H1128" s="35"/>
      <c r="I1128" s="200"/>
      <c r="J1128" s="199"/>
      <c r="K1128" s="204"/>
      <c r="L1128" s="85"/>
      <c r="M1128" s="85"/>
      <c r="N1128" s="85"/>
      <c r="O1128" s="158"/>
    </row>
    <row r="1129" spans="1:15" ht="15" customHeight="1" x14ac:dyDescent="0.25">
      <c r="A1129" s="82"/>
      <c r="B1129" s="35"/>
      <c r="C1129" s="37"/>
      <c r="D1129" s="35"/>
      <c r="E1129" s="35"/>
      <c r="F1129" s="36"/>
      <c r="G1129" s="35"/>
      <c r="H1129" s="35"/>
      <c r="I1129" s="200"/>
      <c r="J1129" s="199"/>
      <c r="K1129" s="204"/>
      <c r="L1129" s="85"/>
      <c r="M1129" s="85"/>
      <c r="N1129" s="85"/>
      <c r="O1129" s="158"/>
    </row>
    <row r="1130" spans="1:15" ht="15" customHeight="1" x14ac:dyDescent="0.25">
      <c r="A1130" s="82"/>
      <c r="B1130" s="35"/>
      <c r="C1130" s="37"/>
      <c r="D1130" s="35"/>
      <c r="E1130" s="35"/>
      <c r="F1130" s="36"/>
      <c r="G1130" s="35"/>
      <c r="H1130" s="35"/>
      <c r="I1130" s="200"/>
      <c r="J1130" s="199"/>
      <c r="K1130" s="204"/>
      <c r="L1130" s="85"/>
      <c r="M1130" s="85"/>
      <c r="N1130" s="85"/>
      <c r="O1130" s="158"/>
    </row>
    <row r="1131" spans="1:15" ht="15" customHeight="1" x14ac:dyDescent="0.25">
      <c r="A1131" s="82"/>
      <c r="B1131" s="35"/>
      <c r="C1131" s="37"/>
      <c r="D1131" s="35"/>
      <c r="E1131" s="35"/>
      <c r="F1131" s="36"/>
      <c r="G1131" s="35"/>
      <c r="H1131" s="35"/>
      <c r="I1131" s="200"/>
      <c r="J1131" s="199"/>
      <c r="K1131" s="204"/>
      <c r="L1131" s="85"/>
      <c r="M1131" s="85"/>
      <c r="N1131" s="85"/>
      <c r="O1131" s="158"/>
    </row>
    <row r="1132" spans="1:15" ht="15" customHeight="1" x14ac:dyDescent="0.25">
      <c r="A1132" s="82"/>
      <c r="B1132" s="35"/>
      <c r="C1132" s="37"/>
      <c r="D1132" s="35"/>
      <c r="E1132" s="35"/>
      <c r="F1132" s="36"/>
      <c r="G1132" s="35"/>
      <c r="H1132" s="35"/>
      <c r="I1132" s="200"/>
      <c r="J1132" s="199"/>
      <c r="K1132" s="204"/>
      <c r="L1132" s="85"/>
      <c r="M1132" s="85"/>
      <c r="N1132" s="85"/>
      <c r="O1132" s="158"/>
    </row>
    <row r="1133" spans="1:15" ht="15" customHeight="1" x14ac:dyDescent="0.25">
      <c r="A1133" s="82"/>
      <c r="B1133" s="35"/>
      <c r="C1133" s="37"/>
      <c r="D1133" s="35"/>
      <c r="E1133" s="35"/>
      <c r="F1133" s="36"/>
      <c r="G1133" s="35"/>
      <c r="H1133" s="35"/>
      <c r="I1133" s="200"/>
      <c r="J1133" s="199"/>
      <c r="K1133" s="204"/>
      <c r="L1133" s="85"/>
      <c r="M1133" s="85"/>
      <c r="N1133" s="85"/>
      <c r="O1133" s="158"/>
    </row>
    <row r="1134" spans="1:15" ht="15" customHeight="1" x14ac:dyDescent="0.25">
      <c r="A1134" s="82"/>
      <c r="B1134" s="35"/>
      <c r="C1134" s="37"/>
      <c r="D1134" s="35"/>
      <c r="E1134" s="35"/>
      <c r="F1134" s="36"/>
      <c r="G1134" s="35"/>
      <c r="H1134" s="35"/>
      <c r="I1134" s="200"/>
      <c r="J1134" s="199"/>
      <c r="K1134" s="204"/>
      <c r="L1134" s="85"/>
      <c r="M1134" s="85"/>
      <c r="N1134" s="85"/>
      <c r="O1134" s="158"/>
    </row>
    <row r="1135" spans="1:15" ht="15" customHeight="1" x14ac:dyDescent="0.25">
      <c r="A1135" s="82"/>
      <c r="B1135" s="35"/>
      <c r="C1135" s="37"/>
      <c r="D1135" s="35"/>
      <c r="E1135" s="35"/>
      <c r="F1135" s="36"/>
      <c r="G1135" s="35"/>
      <c r="H1135" s="35"/>
      <c r="I1135" s="200"/>
      <c r="J1135" s="199"/>
      <c r="K1135" s="204"/>
      <c r="L1135" s="85"/>
      <c r="M1135" s="85"/>
      <c r="N1135" s="85"/>
      <c r="O1135" s="158"/>
    </row>
    <row r="1136" spans="1:15" ht="15" customHeight="1" x14ac:dyDescent="0.25">
      <c r="A1136" s="82"/>
      <c r="B1136" s="35"/>
      <c r="C1136" s="37"/>
      <c r="D1136" s="35"/>
      <c r="E1136" s="35"/>
      <c r="F1136" s="36"/>
      <c r="G1136" s="35"/>
      <c r="H1136" s="35"/>
      <c r="I1136" s="200"/>
      <c r="J1136" s="199"/>
      <c r="K1136" s="204"/>
      <c r="L1136" s="85"/>
      <c r="M1136" s="85"/>
      <c r="N1136" s="85"/>
      <c r="O1136" s="158"/>
    </row>
    <row r="1137" spans="1:15" ht="15" customHeight="1" x14ac:dyDescent="0.25">
      <c r="A1137" s="82"/>
      <c r="B1137" s="35"/>
      <c r="C1137" s="37"/>
      <c r="D1137" s="35"/>
      <c r="E1137" s="35"/>
      <c r="F1137" s="36"/>
      <c r="G1137" s="35"/>
      <c r="H1137" s="35"/>
      <c r="I1137" s="200"/>
      <c r="J1137" s="199"/>
      <c r="K1137" s="204"/>
      <c r="L1137" s="85"/>
      <c r="M1137" s="85"/>
      <c r="N1137" s="85"/>
      <c r="O1137" s="158"/>
    </row>
    <row r="1138" spans="1:15" ht="15" customHeight="1" x14ac:dyDescent="0.25">
      <c r="A1138" s="82"/>
      <c r="B1138" s="35"/>
      <c r="C1138" s="37"/>
      <c r="D1138" s="35"/>
      <c r="E1138" s="35"/>
      <c r="F1138" s="36"/>
      <c r="G1138" s="35"/>
      <c r="H1138" s="35"/>
      <c r="I1138" s="200"/>
      <c r="J1138" s="199"/>
      <c r="K1138" s="204"/>
      <c r="L1138" s="85"/>
      <c r="M1138" s="85"/>
      <c r="N1138" s="85"/>
      <c r="O1138" s="158"/>
    </row>
    <row r="1139" spans="1:15" ht="15" customHeight="1" x14ac:dyDescent="0.25">
      <c r="A1139" s="82"/>
      <c r="B1139" s="35"/>
      <c r="C1139" s="37"/>
      <c r="D1139" s="35"/>
      <c r="E1139" s="35"/>
      <c r="F1139" s="36"/>
      <c r="G1139" s="35"/>
      <c r="H1139" s="35"/>
      <c r="I1139" s="200"/>
      <c r="J1139" s="199"/>
      <c r="K1139" s="204"/>
      <c r="L1139" s="85"/>
      <c r="M1139" s="85"/>
      <c r="N1139" s="85"/>
      <c r="O1139" s="158"/>
    </row>
    <row r="1140" spans="1:15" ht="15" customHeight="1" x14ac:dyDescent="0.25">
      <c r="A1140" s="82"/>
      <c r="B1140" s="35"/>
      <c r="C1140" s="37"/>
      <c r="D1140" s="35"/>
      <c r="E1140" s="35"/>
      <c r="F1140" s="36"/>
      <c r="G1140" s="35"/>
      <c r="H1140" s="35"/>
      <c r="I1140" s="200"/>
      <c r="J1140" s="199"/>
      <c r="K1140" s="204"/>
      <c r="L1140" s="85"/>
      <c r="M1140" s="85"/>
      <c r="N1140" s="85"/>
      <c r="O1140" s="158"/>
    </row>
    <row r="1141" spans="1:15" ht="15" customHeight="1" x14ac:dyDescent="0.25">
      <c r="A1141" s="82"/>
      <c r="B1141" s="35"/>
      <c r="C1141" s="37"/>
      <c r="D1141" s="35"/>
      <c r="E1141" s="35"/>
      <c r="F1141" s="36"/>
      <c r="G1141" s="35"/>
      <c r="H1141" s="35"/>
      <c r="I1141" s="200"/>
      <c r="J1141" s="199"/>
      <c r="K1141" s="204"/>
      <c r="L1141" s="85"/>
      <c r="M1141" s="85"/>
      <c r="N1141" s="85"/>
      <c r="O1141" s="158"/>
    </row>
    <row r="1142" spans="1:15" ht="15" customHeight="1" x14ac:dyDescent="0.25">
      <c r="A1142" s="82"/>
      <c r="B1142" s="35"/>
      <c r="C1142" s="37"/>
      <c r="D1142" s="35"/>
      <c r="E1142" s="35"/>
      <c r="F1142" s="36"/>
      <c r="G1142" s="35"/>
      <c r="H1142" s="35"/>
      <c r="I1142" s="200"/>
      <c r="J1142" s="199"/>
      <c r="K1142" s="204"/>
      <c r="L1142" s="85"/>
      <c r="M1142" s="85"/>
      <c r="N1142" s="85"/>
      <c r="O1142" s="158"/>
    </row>
    <row r="1143" spans="1:15" ht="15" customHeight="1" x14ac:dyDescent="0.25">
      <c r="A1143" s="82"/>
      <c r="B1143" s="35"/>
      <c r="C1143" s="37"/>
      <c r="D1143" s="35"/>
      <c r="E1143" s="35"/>
      <c r="F1143" s="36"/>
      <c r="G1143" s="35"/>
      <c r="H1143" s="35"/>
      <c r="I1143" s="200"/>
      <c r="J1143" s="199"/>
      <c r="K1143" s="204"/>
      <c r="L1143" s="85"/>
      <c r="M1143" s="85"/>
      <c r="N1143" s="85"/>
      <c r="O1143" s="158"/>
    </row>
    <row r="1144" spans="1:15" ht="15" customHeight="1" x14ac:dyDescent="0.25">
      <c r="A1144" s="82"/>
      <c r="B1144" s="35"/>
      <c r="C1144" s="37"/>
      <c r="D1144" s="35"/>
      <c r="E1144" s="35"/>
      <c r="F1144" s="36"/>
      <c r="G1144" s="35"/>
      <c r="H1144" s="35"/>
      <c r="I1144" s="200"/>
      <c r="J1144" s="199"/>
      <c r="K1144" s="204"/>
      <c r="L1144" s="85"/>
      <c r="M1144" s="85"/>
      <c r="N1144" s="85"/>
      <c r="O1144" s="158"/>
    </row>
    <row r="1145" spans="1:15" ht="15" customHeight="1" x14ac:dyDescent="0.25">
      <c r="A1145" s="82"/>
      <c r="B1145" s="35"/>
      <c r="C1145" s="37"/>
      <c r="D1145" s="35"/>
      <c r="E1145" s="35"/>
      <c r="F1145" s="36"/>
      <c r="G1145" s="35"/>
      <c r="H1145" s="35"/>
      <c r="I1145" s="200"/>
      <c r="J1145" s="199"/>
      <c r="K1145" s="204"/>
      <c r="L1145" s="85"/>
      <c r="M1145" s="85"/>
      <c r="N1145" s="85"/>
      <c r="O1145" s="158"/>
    </row>
    <row r="1146" spans="1:15" ht="15" customHeight="1" x14ac:dyDescent="0.25">
      <c r="A1146" s="82"/>
      <c r="B1146" s="35"/>
      <c r="C1146" s="37"/>
      <c r="D1146" s="35"/>
      <c r="E1146" s="35"/>
      <c r="F1146" s="36"/>
      <c r="G1146" s="35"/>
      <c r="H1146" s="35"/>
      <c r="I1146" s="200"/>
      <c r="J1146" s="199"/>
      <c r="K1146" s="204"/>
      <c r="L1146" s="85"/>
      <c r="M1146" s="85"/>
      <c r="N1146" s="85"/>
      <c r="O1146" s="158"/>
    </row>
    <row r="1147" spans="1:15" ht="15" customHeight="1" x14ac:dyDescent="0.25">
      <c r="A1147" s="82"/>
      <c r="B1147" s="35"/>
      <c r="C1147" s="37"/>
      <c r="D1147" s="35"/>
      <c r="E1147" s="35"/>
      <c r="F1147" s="36"/>
      <c r="G1147" s="35"/>
      <c r="H1147" s="35"/>
      <c r="I1147" s="200"/>
      <c r="J1147" s="199"/>
      <c r="K1147" s="204"/>
      <c r="L1147" s="85"/>
      <c r="M1147" s="85"/>
      <c r="N1147" s="85"/>
      <c r="O1147" s="158"/>
    </row>
    <row r="1148" spans="1:15" ht="15" customHeight="1" x14ac:dyDescent="0.25">
      <c r="A1148" s="82"/>
      <c r="B1148" s="35"/>
      <c r="C1148" s="37"/>
      <c r="D1148" s="35"/>
      <c r="E1148" s="35"/>
      <c r="F1148" s="36"/>
      <c r="G1148" s="35"/>
      <c r="H1148" s="35"/>
      <c r="I1148" s="200"/>
      <c r="J1148" s="199"/>
      <c r="K1148" s="204"/>
      <c r="L1148" s="85"/>
      <c r="M1148" s="85"/>
      <c r="N1148" s="85"/>
      <c r="O1148" s="158"/>
    </row>
    <row r="1149" spans="1:15" ht="15" customHeight="1" x14ac:dyDescent="0.25">
      <c r="A1149" s="82"/>
      <c r="B1149" s="35"/>
      <c r="C1149" s="37"/>
      <c r="D1149" s="35"/>
      <c r="E1149" s="35"/>
      <c r="F1149" s="36"/>
      <c r="G1149" s="35"/>
      <c r="H1149" s="35"/>
      <c r="I1149" s="200"/>
      <c r="J1149" s="199"/>
      <c r="K1149" s="204"/>
      <c r="L1149" s="85"/>
      <c r="M1149" s="85"/>
      <c r="N1149" s="85"/>
      <c r="O1149" s="158"/>
    </row>
    <row r="1150" spans="1:15" ht="15" customHeight="1" x14ac:dyDescent="0.25">
      <c r="A1150" s="82"/>
      <c r="B1150" s="35"/>
      <c r="C1150" s="37"/>
      <c r="D1150" s="35"/>
      <c r="E1150" s="35"/>
      <c r="F1150" s="36"/>
      <c r="G1150" s="35"/>
      <c r="H1150" s="35"/>
      <c r="I1150" s="200"/>
      <c r="J1150" s="199"/>
      <c r="K1150" s="204"/>
      <c r="L1150" s="85"/>
      <c r="M1150" s="85"/>
      <c r="N1150" s="85"/>
      <c r="O1150" s="158"/>
    </row>
    <row r="1151" spans="1:15" ht="15" customHeight="1" x14ac:dyDescent="0.25">
      <c r="A1151" s="82"/>
      <c r="B1151" s="35"/>
      <c r="C1151" s="37"/>
      <c r="D1151" s="35"/>
      <c r="E1151" s="35"/>
      <c r="F1151" s="36"/>
      <c r="G1151" s="35"/>
      <c r="H1151" s="35"/>
      <c r="I1151" s="200"/>
      <c r="J1151" s="199"/>
      <c r="K1151" s="204"/>
      <c r="L1151" s="85"/>
      <c r="M1151" s="85"/>
      <c r="N1151" s="85"/>
      <c r="O1151" s="158"/>
    </row>
    <row r="1152" spans="1:15" ht="15" customHeight="1" x14ac:dyDescent="0.25">
      <c r="A1152" s="82"/>
      <c r="B1152" s="35"/>
      <c r="C1152" s="37"/>
      <c r="D1152" s="35"/>
      <c r="E1152" s="35"/>
      <c r="F1152" s="36"/>
      <c r="G1152" s="35"/>
      <c r="H1152" s="35"/>
      <c r="I1152" s="200"/>
      <c r="J1152" s="199"/>
      <c r="K1152" s="204"/>
      <c r="L1152" s="85"/>
      <c r="M1152" s="85"/>
      <c r="N1152" s="85"/>
      <c r="O1152" s="158"/>
    </row>
    <row r="1153" spans="1:15" ht="15" customHeight="1" x14ac:dyDescent="0.25">
      <c r="A1153" s="82"/>
      <c r="B1153" s="35"/>
      <c r="C1153" s="37"/>
      <c r="D1153" s="35"/>
      <c r="E1153" s="35"/>
      <c r="F1153" s="36"/>
      <c r="G1153" s="35"/>
      <c r="H1153" s="35"/>
      <c r="I1153" s="200"/>
      <c r="J1153" s="199"/>
      <c r="K1153" s="204"/>
      <c r="L1153" s="85"/>
      <c r="M1153" s="85"/>
      <c r="N1153" s="85"/>
      <c r="O1153" s="158"/>
    </row>
    <row r="1154" spans="1:15" ht="15" customHeight="1" x14ac:dyDescent="0.25">
      <c r="A1154" s="82"/>
      <c r="B1154" s="35"/>
      <c r="C1154" s="37"/>
      <c r="D1154" s="35"/>
      <c r="E1154" s="35"/>
      <c r="F1154" s="36"/>
      <c r="G1154" s="35"/>
      <c r="H1154" s="35"/>
      <c r="I1154" s="200"/>
      <c r="J1154" s="199"/>
      <c r="K1154" s="204"/>
      <c r="L1154" s="85"/>
      <c r="M1154" s="85"/>
      <c r="N1154" s="85"/>
      <c r="O1154" s="158"/>
    </row>
    <row r="1155" spans="1:15" ht="15" customHeight="1" x14ac:dyDescent="0.25">
      <c r="A1155" s="82"/>
      <c r="B1155" s="35"/>
      <c r="C1155" s="37"/>
      <c r="D1155" s="35"/>
      <c r="E1155" s="35"/>
      <c r="F1155" s="36"/>
      <c r="G1155" s="35"/>
      <c r="H1155" s="35"/>
      <c r="I1155" s="200"/>
      <c r="J1155" s="199"/>
      <c r="K1155" s="204"/>
      <c r="L1155" s="85"/>
      <c r="M1155" s="85"/>
      <c r="N1155" s="85"/>
      <c r="O1155" s="158"/>
    </row>
    <row r="1156" spans="1:15" ht="15" customHeight="1" x14ac:dyDescent="0.25">
      <c r="A1156" s="82"/>
      <c r="B1156" s="35"/>
      <c r="C1156" s="37"/>
      <c r="D1156" s="35"/>
      <c r="E1156" s="35"/>
      <c r="F1156" s="36"/>
      <c r="G1156" s="35"/>
      <c r="H1156" s="35"/>
      <c r="I1156" s="200"/>
      <c r="J1156" s="199"/>
      <c r="K1156" s="204"/>
      <c r="L1156" s="85"/>
      <c r="M1156" s="85"/>
      <c r="N1156" s="85"/>
      <c r="O1156" s="158"/>
    </row>
    <row r="1157" spans="1:15" ht="15" customHeight="1" x14ac:dyDescent="0.25">
      <c r="A1157" s="82"/>
      <c r="B1157" s="35"/>
      <c r="C1157" s="37"/>
      <c r="D1157" s="35"/>
      <c r="E1157" s="35"/>
      <c r="F1157" s="36"/>
      <c r="G1157" s="35"/>
      <c r="H1157" s="35"/>
      <c r="I1157" s="200"/>
      <c r="J1157" s="199"/>
      <c r="K1157" s="204"/>
      <c r="L1157" s="85"/>
      <c r="M1157" s="85"/>
      <c r="N1157" s="85"/>
      <c r="O1157" s="158"/>
    </row>
    <row r="1158" spans="1:15" ht="15" customHeight="1" x14ac:dyDescent="0.25">
      <c r="A1158" s="82"/>
      <c r="B1158" s="35"/>
      <c r="C1158" s="37"/>
      <c r="D1158" s="35"/>
      <c r="E1158" s="35"/>
      <c r="F1158" s="36"/>
      <c r="G1158" s="35"/>
      <c r="H1158" s="35"/>
      <c r="I1158" s="200"/>
      <c r="J1158" s="199"/>
      <c r="K1158" s="204"/>
      <c r="L1158" s="85"/>
      <c r="M1158" s="85"/>
      <c r="N1158" s="85"/>
      <c r="O1158" s="158"/>
    </row>
    <row r="1159" spans="1:15" ht="15" customHeight="1" x14ac:dyDescent="0.25">
      <c r="A1159" s="82"/>
      <c r="B1159" s="35"/>
      <c r="C1159" s="37"/>
      <c r="D1159" s="35"/>
      <c r="E1159" s="35"/>
      <c r="F1159" s="36"/>
      <c r="G1159" s="35"/>
      <c r="H1159" s="35"/>
      <c r="I1159" s="200"/>
      <c r="J1159" s="199"/>
      <c r="K1159" s="204"/>
      <c r="L1159" s="85"/>
      <c r="M1159" s="85"/>
      <c r="N1159" s="85"/>
      <c r="O1159" s="158"/>
    </row>
    <row r="1160" spans="1:15" ht="15" customHeight="1" x14ac:dyDescent="0.25">
      <c r="A1160" s="82"/>
      <c r="B1160" s="35"/>
      <c r="C1160" s="37"/>
      <c r="D1160" s="35"/>
      <c r="E1160" s="35"/>
      <c r="F1160" s="36"/>
      <c r="G1160" s="35"/>
      <c r="H1160" s="35"/>
      <c r="I1160" s="200"/>
      <c r="J1160" s="199"/>
      <c r="K1160" s="204"/>
      <c r="L1160" s="85"/>
      <c r="M1160" s="85"/>
      <c r="N1160" s="85"/>
      <c r="O1160" s="158"/>
    </row>
    <row r="1161" spans="1:15" ht="15" customHeight="1" x14ac:dyDescent="0.25">
      <c r="A1161" s="82"/>
      <c r="B1161" s="35"/>
      <c r="C1161" s="37"/>
      <c r="D1161" s="35"/>
      <c r="E1161" s="35"/>
      <c r="F1161" s="36"/>
      <c r="G1161" s="35"/>
      <c r="H1161" s="35"/>
      <c r="I1161" s="200"/>
      <c r="J1161" s="199"/>
      <c r="K1161" s="204"/>
      <c r="L1161" s="85"/>
      <c r="M1161" s="85"/>
      <c r="N1161" s="85"/>
      <c r="O1161" s="158"/>
    </row>
    <row r="1162" spans="1:15" ht="15" customHeight="1" x14ac:dyDescent="0.25">
      <c r="A1162" s="82"/>
      <c r="B1162" s="35"/>
      <c r="C1162" s="37"/>
      <c r="D1162" s="35"/>
      <c r="E1162" s="35"/>
      <c r="F1162" s="36"/>
      <c r="G1162" s="35"/>
      <c r="H1162" s="35"/>
      <c r="I1162" s="200"/>
      <c r="J1162" s="199"/>
      <c r="K1162" s="204"/>
      <c r="L1162" s="85"/>
      <c r="M1162" s="85"/>
      <c r="N1162" s="85"/>
      <c r="O1162" s="158"/>
    </row>
    <row r="1163" spans="1:15" ht="15" customHeight="1" x14ac:dyDescent="0.25">
      <c r="A1163" s="82"/>
      <c r="B1163" s="35"/>
      <c r="C1163" s="37"/>
      <c r="D1163" s="35"/>
      <c r="E1163" s="35"/>
      <c r="F1163" s="36"/>
      <c r="G1163" s="35"/>
      <c r="H1163" s="35"/>
      <c r="I1163" s="200"/>
      <c r="J1163" s="199"/>
      <c r="K1163" s="204"/>
      <c r="L1163" s="85"/>
      <c r="M1163" s="85"/>
      <c r="N1163" s="85"/>
      <c r="O1163" s="158"/>
    </row>
    <row r="1164" spans="1:15" ht="15" customHeight="1" x14ac:dyDescent="0.25">
      <c r="A1164" s="82"/>
      <c r="B1164" s="35"/>
      <c r="C1164" s="37"/>
      <c r="D1164" s="35"/>
      <c r="E1164" s="35"/>
      <c r="F1164" s="36"/>
      <c r="G1164" s="35"/>
      <c r="H1164" s="35"/>
      <c r="I1164" s="200"/>
      <c r="J1164" s="199"/>
      <c r="K1164" s="204"/>
      <c r="L1164" s="85"/>
      <c r="M1164" s="85"/>
      <c r="N1164" s="85"/>
      <c r="O1164" s="158"/>
    </row>
    <row r="1165" spans="1:15" ht="15" customHeight="1" x14ac:dyDescent="0.25">
      <c r="A1165" s="82"/>
      <c r="B1165" s="35"/>
      <c r="C1165" s="37"/>
      <c r="D1165" s="35"/>
      <c r="E1165" s="35"/>
      <c r="F1165" s="36"/>
      <c r="G1165" s="35"/>
      <c r="H1165" s="35"/>
      <c r="I1165" s="200"/>
      <c r="J1165" s="199"/>
      <c r="K1165" s="204"/>
      <c r="L1165" s="85"/>
      <c r="M1165" s="85"/>
      <c r="N1165" s="85"/>
      <c r="O1165" s="158"/>
    </row>
    <row r="1166" spans="1:15" ht="15" customHeight="1" x14ac:dyDescent="0.25">
      <c r="A1166" s="82"/>
      <c r="B1166" s="35"/>
      <c r="C1166" s="37"/>
      <c r="D1166" s="35"/>
      <c r="E1166" s="35"/>
      <c r="F1166" s="36"/>
      <c r="G1166" s="35"/>
      <c r="H1166" s="35"/>
      <c r="I1166" s="200"/>
      <c r="J1166" s="199"/>
      <c r="K1166" s="204"/>
      <c r="L1166" s="85"/>
      <c r="M1166" s="85"/>
      <c r="N1166" s="85"/>
      <c r="O1166" s="158"/>
    </row>
    <row r="1167" spans="1:15" ht="15" customHeight="1" x14ac:dyDescent="0.25">
      <c r="A1167" s="82"/>
      <c r="B1167" s="35"/>
      <c r="C1167" s="37"/>
      <c r="D1167" s="35"/>
      <c r="E1167" s="35"/>
      <c r="F1167" s="36"/>
      <c r="G1167" s="35"/>
      <c r="H1167" s="35"/>
      <c r="I1167" s="200"/>
      <c r="J1167" s="199"/>
      <c r="K1167" s="204"/>
      <c r="L1167" s="85"/>
      <c r="M1167" s="85"/>
      <c r="N1167" s="85"/>
      <c r="O1167" s="158"/>
    </row>
    <row r="1168" spans="1:15" ht="15" customHeight="1" x14ac:dyDescent="0.25">
      <c r="A1168" s="82"/>
      <c r="B1168" s="35"/>
      <c r="C1168" s="37"/>
      <c r="D1168" s="35"/>
      <c r="E1168" s="35"/>
      <c r="F1168" s="36"/>
      <c r="G1168" s="35"/>
      <c r="H1168" s="35"/>
      <c r="I1168" s="200"/>
      <c r="J1168" s="199"/>
      <c r="K1168" s="204"/>
      <c r="L1168" s="85"/>
      <c r="M1168" s="85"/>
      <c r="N1168" s="85"/>
      <c r="O1168" s="158"/>
    </row>
    <row r="1169" spans="1:15" ht="15" customHeight="1" x14ac:dyDescent="0.25">
      <c r="A1169" s="82"/>
      <c r="B1169" s="35"/>
      <c r="C1169" s="37"/>
      <c r="D1169" s="35"/>
      <c r="E1169" s="35"/>
      <c r="F1169" s="36"/>
      <c r="G1169" s="35"/>
      <c r="H1169" s="35"/>
      <c r="I1169" s="200"/>
      <c r="J1169" s="199"/>
      <c r="K1169" s="204"/>
      <c r="L1169" s="85"/>
      <c r="M1169" s="85"/>
      <c r="N1169" s="85"/>
      <c r="O1169" s="158"/>
    </row>
    <row r="1170" spans="1:15" ht="15" customHeight="1" x14ac:dyDescent="0.25">
      <c r="A1170" s="82"/>
      <c r="B1170" s="35"/>
      <c r="C1170" s="37"/>
      <c r="D1170" s="35"/>
      <c r="E1170" s="35"/>
      <c r="F1170" s="36"/>
      <c r="G1170" s="35"/>
      <c r="H1170" s="35"/>
      <c r="I1170" s="200"/>
      <c r="J1170" s="199"/>
      <c r="K1170" s="204"/>
      <c r="L1170" s="85"/>
      <c r="M1170" s="85"/>
      <c r="N1170" s="85"/>
      <c r="O1170" s="158"/>
    </row>
    <row r="1171" spans="1:15" ht="15" customHeight="1" x14ac:dyDescent="0.25">
      <c r="A1171" s="82"/>
      <c r="B1171" s="35"/>
      <c r="C1171" s="37"/>
      <c r="D1171" s="35"/>
      <c r="E1171" s="35"/>
      <c r="F1171" s="36"/>
      <c r="G1171" s="35"/>
      <c r="H1171" s="35"/>
      <c r="I1171" s="200"/>
      <c r="J1171" s="199"/>
      <c r="K1171" s="204"/>
      <c r="L1171" s="85"/>
      <c r="M1171" s="85"/>
      <c r="N1171" s="85"/>
      <c r="O1171" s="158"/>
    </row>
    <row r="1172" spans="1:15" ht="15" customHeight="1" x14ac:dyDescent="0.25">
      <c r="A1172" s="82"/>
      <c r="B1172" s="35"/>
      <c r="C1172" s="37"/>
      <c r="D1172" s="35"/>
      <c r="E1172" s="35"/>
      <c r="F1172" s="36"/>
      <c r="G1172" s="35"/>
      <c r="H1172" s="35"/>
      <c r="I1172" s="200"/>
      <c r="J1172" s="199"/>
      <c r="K1172" s="204"/>
      <c r="L1172" s="85"/>
      <c r="M1172" s="85"/>
      <c r="N1172" s="85"/>
      <c r="O1172" s="158"/>
    </row>
    <row r="1173" spans="1:15" ht="15" customHeight="1" x14ac:dyDescent="0.25">
      <c r="A1173" s="82"/>
      <c r="B1173" s="35"/>
      <c r="C1173" s="37"/>
      <c r="D1173" s="35"/>
      <c r="E1173" s="35"/>
      <c r="F1173" s="36"/>
      <c r="G1173" s="35"/>
      <c r="H1173" s="35"/>
      <c r="I1173" s="200"/>
      <c r="J1173" s="199"/>
      <c r="K1173" s="204"/>
      <c r="L1173" s="85"/>
      <c r="M1173" s="85"/>
      <c r="N1173" s="85"/>
      <c r="O1173" s="158"/>
    </row>
    <row r="1174" spans="1:15" ht="15" customHeight="1" x14ac:dyDescent="0.25">
      <c r="A1174" s="82"/>
      <c r="B1174" s="35"/>
      <c r="C1174" s="37"/>
      <c r="D1174" s="35"/>
      <c r="E1174" s="35"/>
      <c r="F1174" s="36"/>
      <c r="G1174" s="35"/>
      <c r="H1174" s="35"/>
      <c r="I1174" s="200"/>
      <c r="J1174" s="199"/>
      <c r="K1174" s="204"/>
      <c r="L1174" s="85"/>
      <c r="M1174" s="85"/>
      <c r="N1174" s="85"/>
      <c r="O1174" s="158"/>
    </row>
    <row r="1175" spans="1:15" ht="15" customHeight="1" x14ac:dyDescent="0.25">
      <c r="A1175" s="82"/>
      <c r="B1175" s="35"/>
      <c r="C1175" s="37"/>
      <c r="D1175" s="35"/>
      <c r="E1175" s="35"/>
      <c r="F1175" s="36"/>
      <c r="G1175" s="35"/>
      <c r="H1175" s="35"/>
      <c r="I1175" s="200"/>
      <c r="J1175" s="199"/>
      <c r="K1175" s="204"/>
      <c r="L1175" s="85"/>
      <c r="M1175" s="85"/>
      <c r="N1175" s="85"/>
      <c r="O1175" s="158"/>
    </row>
    <row r="1176" spans="1:15" ht="15" customHeight="1" x14ac:dyDescent="0.25">
      <c r="A1176" s="82"/>
      <c r="B1176" s="35"/>
      <c r="C1176" s="37"/>
      <c r="D1176" s="35"/>
      <c r="E1176" s="35"/>
      <c r="F1176" s="36"/>
      <c r="G1176" s="35"/>
      <c r="H1176" s="35"/>
      <c r="I1176" s="200"/>
      <c r="J1176" s="199"/>
      <c r="K1176" s="204"/>
      <c r="L1176" s="85"/>
      <c r="M1176" s="85"/>
      <c r="N1176" s="85"/>
      <c r="O1176" s="158"/>
    </row>
    <row r="1177" spans="1:15" ht="15" customHeight="1" x14ac:dyDescent="0.25">
      <c r="A1177" s="82"/>
      <c r="B1177" s="35"/>
      <c r="C1177" s="37"/>
      <c r="D1177" s="35"/>
      <c r="E1177" s="35"/>
      <c r="F1177" s="36"/>
      <c r="G1177" s="35"/>
      <c r="H1177" s="35"/>
      <c r="I1177" s="200"/>
      <c r="J1177" s="199"/>
      <c r="K1177" s="204"/>
      <c r="L1177" s="85"/>
      <c r="M1177" s="85"/>
      <c r="N1177" s="85"/>
      <c r="O1177" s="158"/>
    </row>
    <row r="1178" spans="1:15" ht="15" customHeight="1" x14ac:dyDescent="0.25">
      <c r="A1178" s="82"/>
      <c r="B1178" s="35"/>
      <c r="C1178" s="37"/>
      <c r="D1178" s="35"/>
      <c r="E1178" s="35"/>
      <c r="F1178" s="36"/>
      <c r="G1178" s="35"/>
      <c r="H1178" s="35"/>
      <c r="I1178" s="200"/>
      <c r="J1178" s="199"/>
      <c r="K1178" s="204"/>
      <c r="L1178" s="85"/>
      <c r="M1178" s="85"/>
      <c r="N1178" s="85"/>
      <c r="O1178" s="158"/>
    </row>
    <row r="1179" spans="1:15" ht="15" customHeight="1" x14ac:dyDescent="0.25">
      <c r="A1179" s="82"/>
      <c r="B1179" s="35"/>
      <c r="C1179" s="37"/>
      <c r="D1179" s="35"/>
      <c r="E1179" s="35"/>
      <c r="F1179" s="36"/>
      <c r="G1179" s="35"/>
      <c r="H1179" s="35"/>
      <c r="I1179" s="200"/>
      <c r="J1179" s="199"/>
      <c r="K1179" s="204"/>
      <c r="L1179" s="85"/>
      <c r="M1179" s="85"/>
      <c r="N1179" s="85"/>
      <c r="O1179" s="158"/>
    </row>
    <row r="1180" spans="1:15" ht="15" customHeight="1" x14ac:dyDescent="0.25">
      <c r="A1180" s="82"/>
      <c r="B1180" s="35"/>
      <c r="C1180" s="37"/>
      <c r="D1180" s="35"/>
      <c r="E1180" s="35"/>
      <c r="F1180" s="36"/>
      <c r="G1180" s="35"/>
      <c r="H1180" s="35"/>
      <c r="I1180" s="200"/>
      <c r="J1180" s="199"/>
      <c r="K1180" s="204"/>
      <c r="L1180" s="85"/>
      <c r="M1180" s="85"/>
      <c r="N1180" s="85"/>
      <c r="O1180" s="158"/>
    </row>
    <row r="1181" spans="1:15" ht="15" customHeight="1" x14ac:dyDescent="0.25">
      <c r="A1181" s="82"/>
      <c r="B1181" s="35"/>
      <c r="C1181" s="37"/>
      <c r="D1181" s="35"/>
      <c r="E1181" s="35"/>
      <c r="F1181" s="36"/>
      <c r="G1181" s="35"/>
      <c r="H1181" s="35"/>
      <c r="I1181" s="200"/>
      <c r="J1181" s="199"/>
      <c r="K1181" s="204"/>
      <c r="L1181" s="85"/>
      <c r="M1181" s="85"/>
      <c r="N1181" s="85"/>
      <c r="O1181" s="158"/>
    </row>
    <row r="1182" spans="1:15" ht="15" customHeight="1" x14ac:dyDescent="0.25">
      <c r="A1182" s="82"/>
      <c r="B1182" s="35"/>
      <c r="C1182" s="37"/>
      <c r="D1182" s="35"/>
      <c r="E1182" s="35"/>
      <c r="F1182" s="36"/>
      <c r="G1182" s="35"/>
      <c r="H1182" s="35"/>
      <c r="I1182" s="200"/>
      <c r="J1182" s="199"/>
      <c r="K1182" s="204"/>
      <c r="L1182" s="85"/>
      <c r="M1182" s="85"/>
      <c r="N1182" s="85"/>
      <c r="O1182" s="158"/>
    </row>
    <row r="1183" spans="1:15" ht="15" customHeight="1" x14ac:dyDescent="0.25">
      <c r="A1183" s="82"/>
      <c r="B1183" s="35"/>
      <c r="C1183" s="37"/>
      <c r="D1183" s="35"/>
      <c r="E1183" s="35"/>
      <c r="F1183" s="36"/>
      <c r="G1183" s="35"/>
      <c r="H1183" s="35"/>
      <c r="I1183" s="200"/>
      <c r="J1183" s="199"/>
      <c r="K1183" s="204"/>
      <c r="L1183" s="85"/>
      <c r="M1183" s="85"/>
      <c r="N1183" s="85"/>
      <c r="O1183" s="158"/>
    </row>
    <row r="1184" spans="1:15" ht="15" customHeight="1" x14ac:dyDescent="0.25">
      <c r="A1184" s="82"/>
      <c r="B1184" s="35"/>
      <c r="C1184" s="37"/>
      <c r="D1184" s="35"/>
      <c r="E1184" s="35"/>
      <c r="F1184" s="36"/>
      <c r="G1184" s="35"/>
      <c r="H1184" s="35"/>
      <c r="I1184" s="200"/>
      <c r="J1184" s="199"/>
      <c r="K1184" s="204"/>
      <c r="L1184" s="85"/>
      <c r="M1184" s="85"/>
      <c r="N1184" s="85"/>
      <c r="O1184" s="158"/>
    </row>
    <row r="1185" spans="1:15" ht="15" customHeight="1" x14ac:dyDescent="0.25">
      <c r="A1185" s="82"/>
      <c r="B1185" s="35"/>
      <c r="C1185" s="37"/>
      <c r="D1185" s="35"/>
      <c r="E1185" s="35"/>
      <c r="F1185" s="36"/>
      <c r="G1185" s="35"/>
      <c r="H1185" s="35"/>
      <c r="I1185" s="200"/>
      <c r="J1185" s="199"/>
      <c r="K1185" s="204"/>
      <c r="L1185" s="85"/>
      <c r="M1185" s="85"/>
      <c r="N1185" s="85"/>
      <c r="O1185" s="158"/>
    </row>
    <row r="1186" spans="1:15" ht="15" customHeight="1" x14ac:dyDescent="0.25">
      <c r="A1186" s="82"/>
      <c r="B1186" s="35"/>
      <c r="C1186" s="37"/>
      <c r="D1186" s="35"/>
      <c r="E1186" s="35"/>
      <c r="F1186" s="36"/>
      <c r="G1186" s="35"/>
      <c r="H1186" s="35"/>
      <c r="I1186" s="200"/>
      <c r="J1186" s="199"/>
      <c r="K1186" s="204"/>
      <c r="L1186" s="85"/>
      <c r="M1186" s="85"/>
      <c r="N1186" s="85"/>
      <c r="O1186" s="158"/>
    </row>
    <row r="1187" spans="1:15" ht="15" customHeight="1" x14ac:dyDescent="0.25">
      <c r="A1187" s="82"/>
      <c r="B1187" s="35"/>
      <c r="C1187" s="37"/>
      <c r="D1187" s="35"/>
      <c r="E1187" s="35"/>
      <c r="F1187" s="36"/>
      <c r="G1187" s="35"/>
      <c r="H1187" s="35"/>
      <c r="I1187" s="200"/>
      <c r="J1187" s="199"/>
      <c r="K1187" s="204"/>
      <c r="L1187" s="85"/>
      <c r="M1187" s="85"/>
      <c r="N1187" s="85"/>
      <c r="O1187" s="158"/>
    </row>
    <row r="1188" spans="1:15" ht="15" customHeight="1" x14ac:dyDescent="0.25">
      <c r="A1188" s="82"/>
      <c r="B1188" s="35"/>
      <c r="C1188" s="37"/>
      <c r="D1188" s="35"/>
      <c r="E1188" s="35"/>
      <c r="F1188" s="36"/>
      <c r="G1188" s="35"/>
      <c r="H1188" s="35"/>
      <c r="I1188" s="200"/>
      <c r="J1188" s="199"/>
      <c r="K1188" s="204"/>
      <c r="L1188" s="85"/>
      <c r="M1188" s="85"/>
      <c r="N1188" s="85"/>
      <c r="O1188" s="158"/>
    </row>
    <row r="1189" spans="1:15" ht="15" customHeight="1" x14ac:dyDescent="0.25">
      <c r="A1189" s="82"/>
      <c r="B1189" s="35"/>
      <c r="C1189" s="37"/>
      <c r="D1189" s="35"/>
      <c r="E1189" s="35"/>
      <c r="F1189" s="36"/>
      <c r="G1189" s="35"/>
      <c r="H1189" s="35"/>
      <c r="I1189" s="200"/>
      <c r="J1189" s="199"/>
      <c r="K1189" s="204"/>
      <c r="L1189" s="85"/>
      <c r="M1189" s="85"/>
      <c r="N1189" s="85"/>
      <c r="O1189" s="158"/>
    </row>
    <row r="1190" spans="1:15" ht="15" customHeight="1" x14ac:dyDescent="0.25">
      <c r="A1190" s="82"/>
      <c r="B1190" s="35"/>
      <c r="C1190" s="37"/>
      <c r="D1190" s="35"/>
      <c r="E1190" s="35"/>
      <c r="F1190" s="36"/>
      <c r="G1190" s="35"/>
      <c r="H1190" s="35"/>
      <c r="I1190" s="200"/>
      <c r="J1190" s="199"/>
      <c r="K1190" s="204"/>
      <c r="L1190" s="85"/>
      <c r="M1190" s="85"/>
      <c r="N1190" s="85"/>
      <c r="O1190" s="158"/>
    </row>
    <row r="1191" spans="1:15" ht="15" customHeight="1" x14ac:dyDescent="0.25">
      <c r="A1191" s="82"/>
      <c r="B1191" s="35"/>
      <c r="C1191" s="37"/>
      <c r="D1191" s="35"/>
      <c r="E1191" s="35"/>
      <c r="F1191" s="36"/>
      <c r="G1191" s="35"/>
      <c r="H1191" s="35"/>
      <c r="I1191" s="200"/>
      <c r="J1191" s="199"/>
      <c r="K1191" s="204"/>
      <c r="L1191" s="85"/>
      <c r="M1191" s="85"/>
      <c r="N1191" s="85"/>
      <c r="O1191" s="158"/>
    </row>
    <row r="1192" spans="1:15" ht="15" customHeight="1" x14ac:dyDescent="0.25">
      <c r="A1192" s="82"/>
      <c r="B1192" s="35"/>
      <c r="C1192" s="37"/>
      <c r="D1192" s="35"/>
      <c r="E1192" s="35"/>
      <c r="F1192" s="36"/>
      <c r="G1192" s="35"/>
      <c r="H1192" s="35"/>
      <c r="I1192" s="200"/>
      <c r="J1192" s="199"/>
      <c r="K1192" s="204"/>
      <c r="L1192" s="85"/>
      <c r="M1192" s="85"/>
      <c r="N1192" s="85"/>
      <c r="O1192" s="158"/>
    </row>
    <row r="1193" spans="1:15" ht="15" customHeight="1" x14ac:dyDescent="0.25">
      <c r="A1193" s="82"/>
      <c r="B1193" s="35"/>
      <c r="C1193" s="37"/>
      <c r="D1193" s="35"/>
      <c r="E1193" s="35"/>
      <c r="F1193" s="36"/>
      <c r="G1193" s="35"/>
      <c r="H1193" s="35"/>
      <c r="I1193" s="200"/>
      <c r="J1193" s="199"/>
      <c r="K1193" s="204"/>
      <c r="L1193" s="85"/>
      <c r="M1193" s="85"/>
      <c r="N1193" s="85"/>
      <c r="O1193" s="158"/>
    </row>
    <row r="1194" spans="1:15" ht="15" customHeight="1" x14ac:dyDescent="0.25">
      <c r="A1194" s="82"/>
      <c r="B1194" s="35"/>
      <c r="C1194" s="37"/>
      <c r="D1194" s="35"/>
      <c r="E1194" s="35"/>
      <c r="F1194" s="36"/>
      <c r="G1194" s="35"/>
      <c r="H1194" s="35"/>
      <c r="I1194" s="200"/>
      <c r="J1194" s="199"/>
      <c r="K1194" s="204"/>
      <c r="L1194" s="85"/>
      <c r="M1194" s="85"/>
      <c r="N1194" s="85"/>
      <c r="O1194" s="158"/>
    </row>
    <row r="1195" spans="1:15" ht="15" customHeight="1" x14ac:dyDescent="0.25">
      <c r="A1195" s="82"/>
      <c r="B1195" s="35"/>
      <c r="C1195" s="37"/>
      <c r="D1195" s="35"/>
      <c r="E1195" s="35"/>
      <c r="F1195" s="36"/>
      <c r="G1195" s="35"/>
      <c r="H1195" s="35"/>
      <c r="I1195" s="200"/>
      <c r="J1195" s="199"/>
      <c r="K1195" s="204"/>
      <c r="L1195" s="85"/>
      <c r="M1195" s="85"/>
      <c r="N1195" s="85"/>
      <c r="O1195" s="158"/>
    </row>
    <row r="1196" spans="1:15" ht="15" customHeight="1" x14ac:dyDescent="0.25">
      <c r="A1196" s="82"/>
      <c r="B1196" s="35"/>
      <c r="C1196" s="37"/>
      <c r="D1196" s="35"/>
      <c r="E1196" s="35"/>
      <c r="F1196" s="36"/>
      <c r="G1196" s="35"/>
      <c r="H1196" s="35"/>
      <c r="I1196" s="200"/>
      <c r="J1196" s="199"/>
      <c r="K1196" s="204"/>
      <c r="L1196" s="85"/>
      <c r="M1196" s="85"/>
      <c r="N1196" s="85"/>
      <c r="O1196" s="158"/>
    </row>
    <row r="1197" spans="1:15" ht="15" customHeight="1" x14ac:dyDescent="0.25">
      <c r="A1197" s="82"/>
      <c r="B1197" s="35"/>
      <c r="C1197" s="37"/>
      <c r="D1197" s="35"/>
      <c r="E1197" s="35"/>
      <c r="F1197" s="36"/>
      <c r="G1197" s="35"/>
      <c r="H1197" s="35"/>
      <c r="I1197" s="200"/>
      <c r="J1197" s="199"/>
      <c r="K1197" s="204"/>
      <c r="L1197" s="85"/>
      <c r="M1197" s="85"/>
      <c r="N1197" s="85"/>
      <c r="O1197" s="158"/>
    </row>
    <row r="1198" spans="1:15" ht="15" customHeight="1" x14ac:dyDescent="0.25">
      <c r="A1198" s="82"/>
      <c r="B1198" s="35"/>
      <c r="C1198" s="37"/>
      <c r="D1198" s="35"/>
      <c r="E1198" s="35"/>
      <c r="F1198" s="36"/>
      <c r="G1198" s="35"/>
      <c r="H1198" s="35"/>
      <c r="I1198" s="200"/>
      <c r="J1198" s="199"/>
      <c r="K1198" s="204"/>
      <c r="L1198" s="85"/>
      <c r="M1198" s="85"/>
      <c r="N1198" s="85"/>
      <c r="O1198" s="158"/>
    </row>
    <row r="1199" spans="1:15" ht="15" customHeight="1" x14ac:dyDescent="0.25">
      <c r="A1199" s="82"/>
      <c r="B1199" s="35"/>
      <c r="C1199" s="37"/>
      <c r="D1199" s="35"/>
      <c r="E1199" s="35"/>
      <c r="F1199" s="36"/>
      <c r="G1199" s="35"/>
      <c r="H1199" s="35"/>
      <c r="I1199" s="200"/>
      <c r="J1199" s="199"/>
      <c r="K1199" s="204"/>
      <c r="L1199" s="85"/>
      <c r="M1199" s="85"/>
      <c r="N1199" s="85"/>
      <c r="O1199" s="158"/>
    </row>
    <row r="1200" spans="1:15" ht="15" customHeight="1" x14ac:dyDescent="0.25">
      <c r="A1200" s="82"/>
      <c r="B1200" s="35"/>
      <c r="C1200" s="37"/>
      <c r="D1200" s="35"/>
      <c r="E1200" s="35"/>
      <c r="F1200" s="36"/>
      <c r="G1200" s="35"/>
      <c r="H1200" s="35"/>
      <c r="I1200" s="200"/>
      <c r="J1200" s="199"/>
      <c r="K1200" s="204"/>
      <c r="L1200" s="85"/>
      <c r="M1200" s="85"/>
      <c r="N1200" s="85"/>
      <c r="O1200" s="158"/>
    </row>
    <row r="1201" spans="1:15" ht="15" customHeight="1" x14ac:dyDescent="0.25">
      <c r="A1201" s="82"/>
      <c r="B1201" s="35"/>
      <c r="C1201" s="37"/>
      <c r="D1201" s="35"/>
      <c r="E1201" s="35"/>
      <c r="F1201" s="36"/>
      <c r="G1201" s="35"/>
      <c r="H1201" s="35"/>
      <c r="I1201" s="200"/>
      <c r="J1201" s="199"/>
      <c r="K1201" s="204"/>
      <c r="L1201" s="85"/>
      <c r="M1201" s="85"/>
      <c r="N1201" s="85"/>
      <c r="O1201" s="158"/>
    </row>
    <row r="1202" spans="1:15" ht="15" customHeight="1" x14ac:dyDescent="0.25">
      <c r="A1202" s="82"/>
      <c r="B1202" s="35"/>
      <c r="C1202" s="37"/>
      <c r="D1202" s="35"/>
      <c r="E1202" s="35"/>
      <c r="F1202" s="36"/>
      <c r="G1202" s="35"/>
      <c r="H1202" s="35"/>
      <c r="I1202" s="200"/>
      <c r="J1202" s="199"/>
      <c r="K1202" s="204"/>
      <c r="L1202" s="85"/>
      <c r="M1202" s="85"/>
      <c r="N1202" s="85"/>
      <c r="O1202" s="158"/>
    </row>
    <row r="1203" spans="1:15" ht="15" customHeight="1" x14ac:dyDescent="0.25">
      <c r="A1203" s="82"/>
      <c r="B1203" s="35"/>
      <c r="C1203" s="37"/>
      <c r="D1203" s="35"/>
      <c r="E1203" s="35"/>
      <c r="F1203" s="36"/>
      <c r="G1203" s="35"/>
      <c r="H1203" s="35"/>
      <c r="I1203" s="200"/>
      <c r="J1203" s="199"/>
      <c r="K1203" s="204"/>
      <c r="L1203" s="85"/>
      <c r="M1203" s="85"/>
      <c r="N1203" s="85"/>
      <c r="O1203" s="158"/>
    </row>
    <row r="1204" spans="1:15" ht="15" customHeight="1" x14ac:dyDescent="0.25">
      <c r="A1204" s="82"/>
      <c r="B1204" s="35"/>
      <c r="C1204" s="37"/>
      <c r="D1204" s="35"/>
      <c r="E1204" s="35"/>
      <c r="F1204" s="36"/>
      <c r="G1204" s="35"/>
      <c r="H1204" s="35"/>
      <c r="I1204" s="200"/>
      <c r="J1204" s="199"/>
      <c r="K1204" s="204"/>
      <c r="L1204" s="85"/>
      <c r="M1204" s="85"/>
      <c r="N1204" s="85"/>
      <c r="O1204" s="158"/>
    </row>
    <row r="1205" spans="1:15" ht="15" customHeight="1" x14ac:dyDescent="0.25">
      <c r="A1205" s="82"/>
      <c r="B1205" s="35"/>
      <c r="C1205" s="37"/>
      <c r="D1205" s="35"/>
      <c r="E1205" s="35"/>
      <c r="F1205" s="36"/>
      <c r="G1205" s="35"/>
      <c r="H1205" s="35"/>
      <c r="I1205" s="200"/>
      <c r="J1205" s="199"/>
      <c r="K1205" s="204"/>
      <c r="L1205" s="85"/>
      <c r="M1205" s="85"/>
      <c r="N1205" s="85"/>
      <c r="O1205" s="158"/>
    </row>
    <row r="1206" spans="1:15" ht="15" customHeight="1" x14ac:dyDescent="0.25">
      <c r="A1206" s="82"/>
      <c r="B1206" s="35"/>
      <c r="C1206" s="37"/>
      <c r="D1206" s="35"/>
      <c r="E1206" s="35"/>
      <c r="F1206" s="36"/>
      <c r="G1206" s="35"/>
      <c r="H1206" s="35"/>
      <c r="I1206" s="200"/>
      <c r="J1206" s="199"/>
      <c r="K1206" s="204"/>
      <c r="L1206" s="85"/>
      <c r="M1206" s="85"/>
      <c r="N1206" s="85"/>
      <c r="O1206" s="158"/>
    </row>
    <row r="1207" spans="1:15" ht="15" customHeight="1" x14ac:dyDescent="0.25">
      <c r="A1207" s="82"/>
      <c r="B1207" s="35"/>
      <c r="C1207" s="37"/>
      <c r="D1207" s="35"/>
      <c r="E1207" s="35"/>
      <c r="F1207" s="36"/>
      <c r="G1207" s="35"/>
      <c r="H1207" s="35"/>
      <c r="I1207" s="200"/>
      <c r="J1207" s="199"/>
      <c r="K1207" s="204"/>
      <c r="L1207" s="85"/>
      <c r="M1207" s="85"/>
      <c r="N1207" s="85"/>
      <c r="O1207" s="158"/>
    </row>
    <row r="1208" spans="1:15" ht="15" customHeight="1" x14ac:dyDescent="0.25">
      <c r="A1208" s="82"/>
      <c r="B1208" s="35"/>
      <c r="C1208" s="37"/>
      <c r="D1208" s="35"/>
      <c r="E1208" s="35"/>
      <c r="F1208" s="36"/>
      <c r="G1208" s="35"/>
      <c r="H1208" s="35"/>
      <c r="I1208" s="200"/>
      <c r="J1208" s="199"/>
      <c r="K1208" s="204"/>
      <c r="L1208" s="85"/>
      <c r="M1208" s="85"/>
      <c r="N1208" s="85"/>
      <c r="O1208" s="158"/>
    </row>
    <row r="1209" spans="1:15" ht="15" customHeight="1" x14ac:dyDescent="0.25">
      <c r="A1209" s="82"/>
      <c r="B1209" s="35"/>
      <c r="C1209" s="37"/>
      <c r="D1209" s="35"/>
      <c r="E1209" s="35"/>
      <c r="F1209" s="36"/>
      <c r="G1209" s="35"/>
      <c r="H1209" s="35"/>
      <c r="I1209" s="200"/>
      <c r="J1209" s="199"/>
      <c r="K1209" s="204"/>
      <c r="L1209" s="85"/>
      <c r="M1209" s="85"/>
      <c r="N1209" s="85"/>
      <c r="O1209" s="158"/>
    </row>
    <row r="1210" spans="1:15" ht="15" customHeight="1" x14ac:dyDescent="0.25">
      <c r="A1210" s="82"/>
      <c r="B1210" s="35"/>
      <c r="C1210" s="37"/>
      <c r="D1210" s="35"/>
      <c r="E1210" s="35"/>
      <c r="F1210" s="36"/>
      <c r="G1210" s="35"/>
      <c r="H1210" s="35"/>
      <c r="I1210" s="200"/>
      <c r="J1210" s="199"/>
      <c r="K1210" s="204"/>
      <c r="L1210" s="85"/>
      <c r="M1210" s="85"/>
      <c r="N1210" s="85"/>
      <c r="O1210" s="158"/>
    </row>
    <row r="1211" spans="1:15" ht="15" customHeight="1" x14ac:dyDescent="0.25">
      <c r="A1211" s="82"/>
      <c r="B1211" s="35"/>
      <c r="C1211" s="37"/>
      <c r="D1211" s="35"/>
      <c r="E1211" s="35"/>
      <c r="F1211" s="36"/>
      <c r="G1211" s="35"/>
      <c r="H1211" s="35"/>
      <c r="I1211" s="200"/>
      <c r="J1211" s="199"/>
      <c r="K1211" s="204"/>
      <c r="L1211" s="85"/>
      <c r="M1211" s="85"/>
      <c r="N1211" s="85"/>
      <c r="O1211" s="158"/>
    </row>
    <row r="1212" spans="1:15" ht="15" customHeight="1" x14ac:dyDescent="0.25">
      <c r="A1212" s="82"/>
      <c r="B1212" s="35"/>
      <c r="C1212" s="37"/>
      <c r="D1212" s="35"/>
      <c r="E1212" s="35"/>
      <c r="F1212" s="36"/>
      <c r="G1212" s="35"/>
      <c r="H1212" s="35"/>
      <c r="I1212" s="200"/>
      <c r="J1212" s="199"/>
      <c r="K1212" s="204"/>
      <c r="L1212" s="85"/>
      <c r="M1212" s="85"/>
      <c r="N1212" s="85"/>
      <c r="O1212" s="158"/>
    </row>
    <row r="1213" spans="1:15" ht="15" customHeight="1" x14ac:dyDescent="0.25">
      <c r="A1213" s="82"/>
      <c r="B1213" s="35"/>
      <c r="C1213" s="37"/>
      <c r="D1213" s="35"/>
      <c r="E1213" s="35"/>
      <c r="F1213" s="36"/>
      <c r="G1213" s="35"/>
      <c r="H1213" s="35"/>
      <c r="I1213" s="200"/>
      <c r="J1213" s="199"/>
      <c r="K1213" s="204"/>
      <c r="L1213" s="85"/>
      <c r="M1213" s="85"/>
      <c r="N1213" s="85"/>
      <c r="O1213" s="158"/>
    </row>
    <row r="1214" spans="1:15" ht="15" customHeight="1" x14ac:dyDescent="0.25">
      <c r="A1214" s="82"/>
      <c r="B1214" s="35"/>
      <c r="C1214" s="37"/>
      <c r="D1214" s="35"/>
      <c r="E1214" s="35"/>
      <c r="F1214" s="36"/>
      <c r="G1214" s="35"/>
      <c r="H1214" s="35"/>
      <c r="I1214" s="200"/>
      <c r="J1214" s="199"/>
      <c r="K1214" s="204"/>
      <c r="L1214" s="85"/>
      <c r="M1214" s="85"/>
      <c r="N1214" s="85"/>
      <c r="O1214" s="158"/>
    </row>
    <row r="1215" spans="1:15" ht="15" customHeight="1" x14ac:dyDescent="0.25">
      <c r="A1215" s="82"/>
      <c r="B1215" s="35"/>
      <c r="C1215" s="37"/>
      <c r="D1215" s="35"/>
      <c r="E1215" s="35"/>
      <c r="F1215" s="36"/>
      <c r="G1215" s="35"/>
      <c r="H1215" s="35"/>
      <c r="I1215" s="200"/>
      <c r="J1215" s="199"/>
      <c r="K1215" s="204"/>
      <c r="L1215" s="85"/>
      <c r="M1215" s="85"/>
      <c r="N1215" s="85"/>
      <c r="O1215" s="158"/>
    </row>
    <row r="1216" spans="1:15" ht="15" customHeight="1" x14ac:dyDescent="0.25">
      <c r="A1216" s="82"/>
      <c r="B1216" s="35"/>
      <c r="C1216" s="37"/>
      <c r="D1216" s="35"/>
      <c r="E1216" s="35"/>
      <c r="F1216" s="36"/>
      <c r="G1216" s="35"/>
      <c r="H1216" s="35"/>
      <c r="I1216" s="200"/>
      <c r="J1216" s="199"/>
      <c r="K1216" s="204"/>
      <c r="L1216" s="85"/>
      <c r="M1216" s="85"/>
      <c r="N1216" s="85"/>
      <c r="O1216" s="158"/>
    </row>
    <row r="1217" spans="1:15" ht="15" customHeight="1" x14ac:dyDescent="0.25">
      <c r="A1217" s="82"/>
      <c r="B1217" s="35"/>
      <c r="C1217" s="37"/>
      <c r="D1217" s="35"/>
      <c r="E1217" s="35"/>
      <c r="F1217" s="36"/>
      <c r="G1217" s="35"/>
      <c r="H1217" s="35"/>
      <c r="I1217" s="200"/>
      <c r="J1217" s="199"/>
      <c r="K1217" s="204"/>
      <c r="L1217" s="85"/>
      <c r="M1217" s="85"/>
      <c r="N1217" s="85"/>
      <c r="O1217" s="158"/>
    </row>
    <row r="1218" spans="1:15" ht="15" customHeight="1" x14ac:dyDescent="0.25">
      <c r="A1218" s="82"/>
      <c r="B1218" s="35"/>
      <c r="C1218" s="37"/>
      <c r="D1218" s="35"/>
      <c r="E1218" s="35"/>
      <c r="F1218" s="36"/>
      <c r="G1218" s="35"/>
      <c r="H1218" s="35"/>
      <c r="I1218" s="200"/>
      <c r="J1218" s="199"/>
      <c r="K1218" s="204"/>
      <c r="L1218" s="85"/>
      <c r="M1218" s="85"/>
      <c r="N1218" s="85"/>
      <c r="O1218" s="158"/>
    </row>
    <row r="1219" spans="1:15" ht="15" customHeight="1" x14ac:dyDescent="0.25">
      <c r="A1219" s="82"/>
      <c r="B1219" s="35"/>
      <c r="C1219" s="37"/>
      <c r="D1219" s="35"/>
      <c r="E1219" s="35"/>
      <c r="F1219" s="36"/>
      <c r="G1219" s="35"/>
      <c r="H1219" s="35"/>
      <c r="I1219" s="200"/>
      <c r="J1219" s="199"/>
      <c r="K1219" s="204"/>
      <c r="L1219" s="85"/>
      <c r="M1219" s="85"/>
      <c r="N1219" s="85"/>
      <c r="O1219" s="158"/>
    </row>
    <row r="1220" spans="1:15" ht="15" customHeight="1" x14ac:dyDescent="0.25">
      <c r="A1220" s="82"/>
      <c r="B1220" s="35"/>
      <c r="C1220" s="37"/>
      <c r="D1220" s="35"/>
      <c r="E1220" s="35"/>
      <c r="F1220" s="36"/>
      <c r="G1220" s="35"/>
      <c r="H1220" s="35"/>
      <c r="I1220" s="200"/>
      <c r="J1220" s="199"/>
      <c r="K1220" s="204"/>
      <c r="L1220" s="85"/>
      <c r="M1220" s="85"/>
      <c r="N1220" s="85"/>
      <c r="O1220" s="158"/>
    </row>
    <row r="1221" spans="1:15" ht="15" customHeight="1" x14ac:dyDescent="0.25">
      <c r="A1221" s="82"/>
      <c r="B1221" s="35"/>
      <c r="C1221" s="37"/>
      <c r="D1221" s="35"/>
      <c r="E1221" s="35"/>
      <c r="F1221" s="36"/>
      <c r="G1221" s="35"/>
      <c r="H1221" s="35"/>
      <c r="I1221" s="200"/>
      <c r="J1221" s="199"/>
      <c r="K1221" s="204"/>
      <c r="L1221" s="85"/>
      <c r="M1221" s="85"/>
      <c r="N1221" s="85"/>
      <c r="O1221" s="158"/>
    </row>
    <row r="1222" spans="1:15" ht="15" customHeight="1" x14ac:dyDescent="0.25">
      <c r="A1222" s="82"/>
      <c r="B1222" s="35"/>
      <c r="C1222" s="37"/>
      <c r="D1222" s="35"/>
      <c r="E1222" s="35"/>
      <c r="F1222" s="36"/>
      <c r="G1222" s="35"/>
      <c r="H1222" s="35"/>
      <c r="I1222" s="200"/>
      <c r="J1222" s="199"/>
      <c r="K1222" s="204"/>
      <c r="L1222" s="85"/>
      <c r="M1222" s="85"/>
      <c r="N1222" s="85"/>
      <c r="O1222" s="158"/>
    </row>
    <row r="1223" spans="1:15" ht="15" customHeight="1" x14ac:dyDescent="0.25">
      <c r="A1223" s="82"/>
      <c r="B1223" s="35"/>
      <c r="C1223" s="37"/>
      <c r="D1223" s="35"/>
      <c r="E1223" s="35"/>
      <c r="F1223" s="36"/>
      <c r="G1223" s="35"/>
      <c r="H1223" s="35"/>
      <c r="I1223" s="200"/>
      <c r="J1223" s="199"/>
      <c r="K1223" s="204"/>
      <c r="L1223" s="85"/>
      <c r="M1223" s="85"/>
      <c r="N1223" s="85"/>
      <c r="O1223" s="158"/>
    </row>
    <row r="1224" spans="1:15" ht="15" customHeight="1" x14ac:dyDescent="0.25">
      <c r="A1224" s="82"/>
      <c r="B1224" s="35"/>
      <c r="C1224" s="37"/>
      <c r="D1224" s="35"/>
      <c r="E1224" s="35"/>
      <c r="F1224" s="36"/>
      <c r="G1224" s="35"/>
      <c r="H1224" s="35"/>
      <c r="I1224" s="200"/>
      <c r="J1224" s="199"/>
      <c r="K1224" s="204"/>
      <c r="L1224" s="85"/>
      <c r="M1224" s="85"/>
      <c r="N1224" s="85"/>
      <c r="O1224" s="158"/>
    </row>
    <row r="1225" spans="1:15" ht="15" customHeight="1" x14ac:dyDescent="0.25">
      <c r="A1225" s="82"/>
      <c r="B1225" s="35"/>
      <c r="C1225" s="37"/>
      <c r="D1225" s="35"/>
      <c r="E1225" s="35"/>
      <c r="F1225" s="36"/>
      <c r="G1225" s="35"/>
      <c r="H1225" s="35"/>
      <c r="I1225" s="200"/>
      <c r="J1225" s="199"/>
      <c r="K1225" s="204"/>
      <c r="L1225" s="85"/>
      <c r="M1225" s="85"/>
      <c r="N1225" s="85"/>
      <c r="O1225" s="158"/>
    </row>
    <row r="1226" spans="1:15" ht="15" customHeight="1" x14ac:dyDescent="0.25">
      <c r="A1226" s="82"/>
      <c r="B1226" s="35"/>
      <c r="C1226" s="37"/>
      <c r="D1226" s="35"/>
      <c r="E1226" s="35"/>
      <c r="F1226" s="36"/>
      <c r="G1226" s="35"/>
      <c r="H1226" s="35"/>
      <c r="I1226" s="200"/>
      <c r="J1226" s="199"/>
      <c r="K1226" s="204"/>
      <c r="L1226" s="85"/>
      <c r="M1226" s="85"/>
      <c r="N1226" s="85"/>
      <c r="O1226" s="158"/>
    </row>
    <row r="1227" spans="1:15" ht="15" customHeight="1" x14ac:dyDescent="0.25">
      <c r="A1227" s="82"/>
      <c r="B1227" s="35"/>
      <c r="C1227" s="37"/>
      <c r="D1227" s="35"/>
      <c r="E1227" s="35"/>
      <c r="F1227" s="36"/>
      <c r="G1227" s="35"/>
      <c r="H1227" s="35"/>
      <c r="I1227" s="200"/>
      <c r="J1227" s="199"/>
      <c r="K1227" s="204"/>
      <c r="L1227" s="85"/>
      <c r="M1227" s="85"/>
      <c r="N1227" s="85"/>
      <c r="O1227" s="158"/>
    </row>
    <row r="1228" spans="1:15" ht="15" customHeight="1" x14ac:dyDescent="0.25">
      <c r="A1228" s="82"/>
      <c r="B1228" s="35"/>
      <c r="C1228" s="37"/>
      <c r="D1228" s="35"/>
      <c r="E1228" s="35"/>
      <c r="F1228" s="36"/>
      <c r="G1228" s="35"/>
      <c r="H1228" s="35"/>
      <c r="I1228" s="200"/>
      <c r="J1228" s="199"/>
      <c r="K1228" s="204"/>
      <c r="L1228" s="85"/>
      <c r="M1228" s="85"/>
      <c r="N1228" s="85"/>
      <c r="O1228" s="158"/>
    </row>
    <row r="1229" spans="1:15" ht="15" customHeight="1" x14ac:dyDescent="0.25">
      <c r="A1229" s="82"/>
      <c r="B1229" s="35"/>
      <c r="C1229" s="37"/>
      <c r="D1229" s="35"/>
      <c r="E1229" s="35"/>
      <c r="F1229" s="36"/>
      <c r="G1229" s="35"/>
      <c r="H1229" s="35"/>
      <c r="I1229" s="200"/>
      <c r="J1229" s="199"/>
      <c r="K1229" s="204"/>
      <c r="L1229" s="85"/>
      <c r="M1229" s="85"/>
      <c r="N1229" s="85"/>
      <c r="O1229" s="158"/>
    </row>
    <row r="1230" spans="1:15" ht="15" customHeight="1" x14ac:dyDescent="0.25">
      <c r="A1230" s="82"/>
      <c r="B1230" s="35"/>
      <c r="C1230" s="37"/>
      <c r="D1230" s="35"/>
      <c r="E1230" s="35"/>
      <c r="F1230" s="36"/>
      <c r="G1230" s="35"/>
      <c r="H1230" s="35"/>
      <c r="I1230" s="200"/>
      <c r="J1230" s="199"/>
      <c r="K1230" s="204"/>
      <c r="L1230" s="85"/>
      <c r="M1230" s="85"/>
      <c r="N1230" s="85"/>
      <c r="O1230" s="158"/>
    </row>
    <row r="1231" spans="1:15" ht="15" customHeight="1" x14ac:dyDescent="0.25">
      <c r="A1231" s="82"/>
      <c r="B1231" s="35"/>
      <c r="C1231" s="37"/>
      <c r="D1231" s="35"/>
      <c r="E1231" s="35"/>
      <c r="F1231" s="36"/>
      <c r="G1231" s="35"/>
      <c r="H1231" s="35"/>
      <c r="I1231" s="200"/>
      <c r="J1231" s="199"/>
      <c r="K1231" s="204"/>
      <c r="L1231" s="85"/>
      <c r="M1231" s="85"/>
      <c r="N1231" s="85"/>
      <c r="O1231" s="158"/>
    </row>
    <row r="1232" spans="1:15" ht="15" customHeight="1" x14ac:dyDescent="0.25">
      <c r="A1232" s="82"/>
      <c r="B1232" s="35"/>
      <c r="C1232" s="37"/>
      <c r="D1232" s="35"/>
      <c r="E1232" s="35"/>
      <c r="F1232" s="36"/>
      <c r="G1232" s="35"/>
      <c r="H1232" s="35"/>
      <c r="I1232" s="200"/>
      <c r="J1232" s="199"/>
      <c r="K1232" s="204"/>
      <c r="L1232" s="85"/>
      <c r="M1232" s="85"/>
      <c r="N1232" s="85"/>
      <c r="O1232" s="158"/>
    </row>
    <row r="1233" spans="1:15" ht="15" customHeight="1" x14ac:dyDescent="0.25">
      <c r="A1233" s="82"/>
      <c r="B1233" s="35"/>
      <c r="C1233" s="37"/>
      <c r="D1233" s="35"/>
      <c r="E1233" s="35"/>
      <c r="F1233" s="36"/>
      <c r="G1233" s="35"/>
      <c r="H1233" s="35"/>
      <c r="I1233" s="200"/>
      <c r="J1233" s="199"/>
      <c r="K1233" s="204"/>
      <c r="L1233" s="85"/>
      <c r="M1233" s="85"/>
      <c r="N1233" s="85"/>
      <c r="O1233" s="158"/>
    </row>
    <row r="1234" spans="1:15" ht="15" customHeight="1" x14ac:dyDescent="0.25">
      <c r="A1234" s="82"/>
      <c r="B1234" s="35"/>
      <c r="C1234" s="37"/>
      <c r="D1234" s="35"/>
      <c r="E1234" s="35"/>
      <c r="F1234" s="36"/>
      <c r="G1234" s="35"/>
      <c r="H1234" s="35"/>
      <c r="I1234" s="200"/>
      <c r="J1234" s="199"/>
      <c r="K1234" s="204"/>
      <c r="L1234" s="85"/>
      <c r="M1234" s="85"/>
      <c r="N1234" s="85"/>
      <c r="O1234" s="158"/>
    </row>
    <row r="1235" spans="1:15" ht="15" customHeight="1" x14ac:dyDescent="0.25">
      <c r="A1235" s="82"/>
      <c r="B1235" s="35"/>
      <c r="C1235" s="37"/>
      <c r="D1235" s="35"/>
      <c r="E1235" s="35"/>
      <c r="F1235" s="36"/>
      <c r="G1235" s="35"/>
      <c r="H1235" s="35"/>
      <c r="I1235" s="200"/>
      <c r="J1235" s="199"/>
      <c r="K1235" s="204"/>
      <c r="L1235" s="85"/>
      <c r="M1235" s="85"/>
      <c r="N1235" s="85"/>
      <c r="O1235" s="158"/>
    </row>
    <row r="1236" spans="1:15" ht="15" customHeight="1" x14ac:dyDescent="0.25">
      <c r="A1236" s="82"/>
      <c r="B1236" s="35"/>
      <c r="C1236" s="37"/>
      <c r="D1236" s="35"/>
      <c r="E1236" s="35"/>
      <c r="F1236" s="36"/>
      <c r="G1236" s="35"/>
      <c r="H1236" s="35"/>
      <c r="I1236" s="200"/>
      <c r="J1236" s="199"/>
      <c r="K1236" s="204"/>
      <c r="L1236" s="85"/>
      <c r="M1236" s="85"/>
      <c r="N1236" s="85"/>
      <c r="O1236" s="158"/>
    </row>
    <row r="1237" spans="1:15" ht="15" customHeight="1" x14ac:dyDescent="0.25">
      <c r="A1237" s="82"/>
      <c r="B1237" s="35"/>
      <c r="C1237" s="37"/>
      <c r="D1237" s="35"/>
      <c r="E1237" s="35"/>
      <c r="F1237" s="36"/>
      <c r="G1237" s="35"/>
      <c r="H1237" s="35"/>
      <c r="I1237" s="200"/>
      <c r="J1237" s="199"/>
      <c r="K1237" s="204"/>
      <c r="L1237" s="85"/>
      <c r="M1237" s="85"/>
      <c r="N1237" s="85"/>
      <c r="O1237" s="158"/>
    </row>
    <row r="1238" spans="1:15" ht="15" customHeight="1" x14ac:dyDescent="0.25">
      <c r="A1238" s="82"/>
      <c r="B1238" s="35"/>
      <c r="C1238" s="37"/>
      <c r="D1238" s="35"/>
      <c r="E1238" s="35"/>
      <c r="F1238" s="36"/>
      <c r="G1238" s="35"/>
      <c r="H1238" s="35"/>
      <c r="I1238" s="200"/>
      <c r="J1238" s="199"/>
      <c r="K1238" s="204"/>
      <c r="L1238" s="85"/>
      <c r="M1238" s="85"/>
      <c r="N1238" s="85"/>
      <c r="O1238" s="158"/>
    </row>
    <row r="1239" spans="1:15" ht="15" customHeight="1" x14ac:dyDescent="0.25">
      <c r="A1239" s="82"/>
      <c r="B1239" s="35"/>
      <c r="C1239" s="37"/>
      <c r="D1239" s="35"/>
      <c r="E1239" s="35"/>
      <c r="F1239" s="36"/>
      <c r="G1239" s="35"/>
      <c r="H1239" s="35"/>
      <c r="I1239" s="200"/>
      <c r="J1239" s="199"/>
      <c r="K1239" s="204"/>
      <c r="L1239" s="85"/>
      <c r="M1239" s="85"/>
      <c r="N1239" s="85"/>
      <c r="O1239" s="158"/>
    </row>
    <row r="1240" spans="1:15" ht="15" customHeight="1" x14ac:dyDescent="0.25">
      <c r="A1240" s="82"/>
      <c r="B1240" s="35"/>
      <c r="C1240" s="37"/>
      <c r="D1240" s="35"/>
      <c r="E1240" s="35"/>
      <c r="F1240" s="36"/>
      <c r="G1240" s="35"/>
      <c r="H1240" s="35"/>
      <c r="I1240" s="200"/>
      <c r="J1240" s="199"/>
      <c r="K1240" s="204"/>
      <c r="L1240" s="85"/>
      <c r="M1240" s="85"/>
      <c r="N1240" s="85"/>
      <c r="O1240" s="158"/>
    </row>
    <row r="1241" spans="1:15" ht="15" customHeight="1" x14ac:dyDescent="0.25">
      <c r="A1241" s="82"/>
      <c r="B1241" s="35"/>
      <c r="C1241" s="37"/>
      <c r="D1241" s="35"/>
      <c r="E1241" s="35"/>
      <c r="F1241" s="36"/>
      <c r="G1241" s="35"/>
      <c r="H1241" s="35"/>
      <c r="I1241" s="200"/>
      <c r="J1241" s="199"/>
      <c r="K1241" s="204"/>
      <c r="L1241" s="85"/>
      <c r="M1241" s="85"/>
      <c r="N1241" s="85"/>
      <c r="O1241" s="158"/>
    </row>
    <row r="1242" spans="1:15" ht="15" customHeight="1" x14ac:dyDescent="0.25">
      <c r="A1242" s="82"/>
      <c r="B1242" s="35"/>
      <c r="C1242" s="37"/>
      <c r="D1242" s="35"/>
      <c r="E1242" s="35"/>
      <c r="F1242" s="36"/>
      <c r="G1242" s="35"/>
      <c r="H1242" s="35"/>
      <c r="I1242" s="200"/>
      <c r="J1242" s="199"/>
      <c r="K1242" s="204"/>
      <c r="L1242" s="85"/>
      <c r="M1242" s="85"/>
      <c r="N1242" s="85"/>
      <c r="O1242" s="158"/>
    </row>
    <row r="1243" spans="1:15" ht="15" customHeight="1" x14ac:dyDescent="0.25">
      <c r="A1243" s="82"/>
      <c r="B1243" s="35"/>
      <c r="C1243" s="37"/>
      <c r="D1243" s="35"/>
      <c r="E1243" s="35"/>
      <c r="F1243" s="36"/>
      <c r="G1243" s="35"/>
      <c r="H1243" s="35"/>
      <c r="I1243" s="200"/>
      <c r="J1243" s="199"/>
      <c r="K1243" s="204"/>
      <c r="L1243" s="85"/>
      <c r="M1243" s="85"/>
      <c r="N1243" s="85"/>
      <c r="O1243" s="158"/>
    </row>
    <row r="1244" spans="1:15" ht="15" customHeight="1" x14ac:dyDescent="0.25">
      <c r="A1244" s="82"/>
      <c r="B1244" s="35"/>
      <c r="C1244" s="37"/>
      <c r="D1244" s="35"/>
      <c r="E1244" s="35"/>
      <c r="F1244" s="36"/>
      <c r="G1244" s="35"/>
      <c r="H1244" s="35"/>
      <c r="I1244" s="200"/>
      <c r="J1244" s="199"/>
      <c r="K1244" s="204"/>
      <c r="L1244" s="85"/>
      <c r="M1244" s="85"/>
      <c r="N1244" s="85"/>
      <c r="O1244" s="158"/>
    </row>
    <row r="1245" spans="1:15" ht="15" customHeight="1" x14ac:dyDescent="0.25">
      <c r="A1245" s="82"/>
      <c r="B1245" s="35"/>
      <c r="C1245" s="37"/>
      <c r="D1245" s="35"/>
      <c r="E1245" s="35"/>
      <c r="F1245" s="36"/>
      <c r="G1245" s="35"/>
      <c r="H1245" s="35"/>
      <c r="I1245" s="200"/>
      <c r="J1245" s="199"/>
      <c r="K1245" s="204"/>
      <c r="L1245" s="85"/>
      <c r="M1245" s="85"/>
      <c r="N1245" s="85"/>
      <c r="O1245" s="158"/>
    </row>
    <row r="1246" spans="1:15" ht="15" customHeight="1" x14ac:dyDescent="0.25">
      <c r="A1246" s="82"/>
      <c r="B1246" s="35"/>
      <c r="C1246" s="37"/>
      <c r="D1246" s="35"/>
      <c r="E1246" s="35"/>
      <c r="F1246" s="36"/>
      <c r="G1246" s="35"/>
      <c r="H1246" s="35"/>
      <c r="I1246" s="200"/>
      <c r="J1246" s="199"/>
      <c r="K1246" s="204"/>
      <c r="L1246" s="85"/>
      <c r="M1246" s="85"/>
      <c r="N1246" s="85"/>
      <c r="O1246" s="158"/>
    </row>
    <row r="1247" spans="1:15" ht="15" customHeight="1" x14ac:dyDescent="0.25">
      <c r="A1247" s="82"/>
      <c r="B1247" s="35"/>
      <c r="C1247" s="37"/>
      <c r="D1247" s="35"/>
      <c r="E1247" s="35"/>
      <c r="F1247" s="36"/>
      <c r="G1247" s="35"/>
      <c r="H1247" s="35"/>
      <c r="I1247" s="200"/>
      <c r="J1247" s="199"/>
      <c r="K1247" s="204"/>
      <c r="L1247" s="85"/>
      <c r="M1247" s="85"/>
      <c r="N1247" s="85"/>
      <c r="O1247" s="158"/>
    </row>
    <row r="1248" spans="1:15" ht="15" customHeight="1" x14ac:dyDescent="0.25">
      <c r="A1248" s="82"/>
      <c r="B1248" s="35"/>
      <c r="C1248" s="37"/>
      <c r="D1248" s="35"/>
      <c r="E1248" s="35"/>
      <c r="F1248" s="36"/>
      <c r="G1248" s="35"/>
      <c r="H1248" s="35"/>
      <c r="I1248" s="200"/>
      <c r="J1248" s="199"/>
      <c r="K1248" s="204"/>
      <c r="L1248" s="85"/>
      <c r="M1248" s="85"/>
      <c r="N1248" s="85"/>
      <c r="O1248" s="158"/>
    </row>
    <row r="1249" spans="1:15" ht="15" customHeight="1" x14ac:dyDescent="0.25">
      <c r="A1249" s="82"/>
      <c r="B1249" s="35"/>
      <c r="C1249" s="37"/>
      <c r="D1249" s="35"/>
      <c r="E1249" s="35"/>
      <c r="F1249" s="36"/>
      <c r="G1249" s="35"/>
      <c r="H1249" s="35"/>
      <c r="I1249" s="200"/>
      <c r="J1249" s="199"/>
      <c r="K1249" s="204"/>
      <c r="L1249" s="85"/>
      <c r="M1249" s="85"/>
      <c r="N1249" s="85"/>
      <c r="O1249" s="158"/>
    </row>
    <row r="1250" spans="1:15" ht="15" customHeight="1" x14ac:dyDescent="0.25">
      <c r="A1250" s="82"/>
      <c r="B1250" s="35"/>
      <c r="C1250" s="37"/>
      <c r="D1250" s="35"/>
      <c r="E1250" s="35"/>
      <c r="F1250" s="36"/>
      <c r="G1250" s="35"/>
      <c r="H1250" s="35"/>
      <c r="I1250" s="200"/>
      <c r="J1250" s="199"/>
      <c r="K1250" s="204"/>
      <c r="L1250" s="85"/>
      <c r="M1250" s="85"/>
      <c r="N1250" s="85"/>
      <c r="O1250" s="158"/>
    </row>
    <row r="1251" spans="1:15" ht="15" customHeight="1" x14ac:dyDescent="0.25">
      <c r="A1251" s="82"/>
      <c r="B1251" s="35"/>
      <c r="C1251" s="37"/>
      <c r="D1251" s="35"/>
      <c r="E1251" s="35"/>
      <c r="F1251" s="36"/>
      <c r="G1251" s="35"/>
      <c r="H1251" s="35"/>
      <c r="I1251" s="200"/>
      <c r="J1251" s="199"/>
      <c r="K1251" s="204"/>
      <c r="L1251" s="85"/>
      <c r="M1251" s="85"/>
      <c r="N1251" s="85"/>
      <c r="O1251" s="158"/>
    </row>
    <row r="1252" spans="1:15" ht="15" customHeight="1" x14ac:dyDescent="0.25">
      <c r="A1252" s="82"/>
      <c r="B1252" s="35"/>
      <c r="C1252" s="37"/>
      <c r="D1252" s="35"/>
      <c r="E1252" s="35"/>
      <c r="F1252" s="36"/>
      <c r="G1252" s="35"/>
      <c r="H1252" s="35"/>
      <c r="I1252" s="200"/>
      <c r="J1252" s="199"/>
      <c r="K1252" s="204"/>
      <c r="L1252" s="85"/>
      <c r="M1252" s="85"/>
      <c r="N1252" s="85"/>
      <c r="O1252" s="158"/>
    </row>
    <row r="1253" spans="1:15" ht="15" customHeight="1" x14ac:dyDescent="0.25">
      <c r="A1253" s="82"/>
      <c r="B1253" s="35"/>
      <c r="C1253" s="37"/>
      <c r="D1253" s="35"/>
      <c r="E1253" s="35"/>
      <c r="F1253" s="36"/>
      <c r="G1253" s="35"/>
      <c r="H1253" s="35"/>
      <c r="I1253" s="200"/>
      <c r="J1253" s="199"/>
      <c r="K1253" s="204"/>
      <c r="L1253" s="85"/>
      <c r="M1253" s="85"/>
      <c r="N1253" s="85"/>
      <c r="O1253" s="158"/>
    </row>
    <row r="1254" spans="1:15" ht="15" customHeight="1" x14ac:dyDescent="0.25">
      <c r="A1254" s="82"/>
      <c r="B1254" s="35"/>
      <c r="C1254" s="37"/>
      <c r="D1254" s="35"/>
      <c r="E1254" s="35"/>
      <c r="F1254" s="36"/>
      <c r="G1254" s="35"/>
      <c r="H1254" s="35"/>
      <c r="I1254" s="200"/>
      <c r="J1254" s="199"/>
      <c r="K1254" s="204"/>
      <c r="L1254" s="85"/>
      <c r="M1254" s="85"/>
      <c r="N1254" s="85"/>
      <c r="O1254" s="158"/>
    </row>
    <row r="1255" spans="1:15" ht="15" customHeight="1" x14ac:dyDescent="0.25">
      <c r="A1255" s="82"/>
      <c r="B1255" s="35"/>
      <c r="C1255" s="37"/>
      <c r="D1255" s="35"/>
      <c r="E1255" s="35"/>
      <c r="F1255" s="36"/>
      <c r="G1255" s="35"/>
      <c r="H1255" s="35"/>
      <c r="I1255" s="200"/>
      <c r="J1255" s="199"/>
      <c r="K1255" s="204"/>
      <c r="L1255" s="85"/>
      <c r="M1255" s="85"/>
      <c r="N1255" s="85"/>
      <c r="O1255" s="158"/>
    </row>
    <row r="1256" spans="1:15" ht="15" customHeight="1" x14ac:dyDescent="0.25">
      <c r="A1256" s="82"/>
      <c r="B1256" s="35"/>
      <c r="C1256" s="37"/>
      <c r="D1256" s="35"/>
      <c r="E1256" s="35"/>
      <c r="F1256" s="36"/>
      <c r="G1256" s="35"/>
      <c r="H1256" s="35"/>
      <c r="I1256" s="200"/>
      <c r="J1256" s="199"/>
      <c r="K1256" s="204"/>
      <c r="L1256" s="85"/>
      <c r="M1256" s="85"/>
      <c r="N1256" s="85"/>
      <c r="O1256" s="158"/>
    </row>
    <row r="1257" spans="1:15" ht="15" customHeight="1" x14ac:dyDescent="0.25">
      <c r="A1257" s="82"/>
      <c r="B1257" s="35"/>
      <c r="C1257" s="37"/>
      <c r="D1257" s="35"/>
      <c r="E1257" s="35"/>
      <c r="F1257" s="36"/>
      <c r="G1257" s="35"/>
      <c r="H1257" s="35"/>
      <c r="I1257" s="200"/>
      <c r="J1257" s="199"/>
      <c r="K1257" s="204"/>
      <c r="L1257" s="85"/>
      <c r="M1257" s="85"/>
      <c r="N1257" s="85"/>
      <c r="O1257" s="158"/>
    </row>
    <row r="1258" spans="1:15" ht="15" customHeight="1" x14ac:dyDescent="0.25">
      <c r="A1258" s="82"/>
      <c r="B1258" s="35"/>
      <c r="C1258" s="37"/>
      <c r="D1258" s="35"/>
      <c r="E1258" s="35"/>
      <c r="F1258" s="36"/>
      <c r="G1258" s="35"/>
      <c r="H1258" s="35"/>
      <c r="I1258" s="200"/>
      <c r="J1258" s="199"/>
      <c r="K1258" s="204"/>
      <c r="L1258" s="85"/>
      <c r="M1258" s="85"/>
      <c r="N1258" s="85"/>
      <c r="O1258" s="158"/>
    </row>
    <row r="1259" spans="1:15" ht="15" customHeight="1" x14ac:dyDescent="0.25">
      <c r="A1259" s="82"/>
      <c r="B1259" s="35"/>
      <c r="C1259" s="37"/>
      <c r="D1259" s="35"/>
      <c r="E1259" s="35"/>
      <c r="F1259" s="36"/>
      <c r="G1259" s="35"/>
      <c r="H1259" s="35"/>
      <c r="I1259" s="200"/>
      <c r="J1259" s="199"/>
      <c r="K1259" s="204"/>
      <c r="L1259" s="85"/>
      <c r="M1259" s="85"/>
      <c r="N1259" s="85"/>
      <c r="O1259" s="158"/>
    </row>
    <row r="1260" spans="1:15" ht="15" customHeight="1" x14ac:dyDescent="0.25">
      <c r="A1260" s="82"/>
      <c r="B1260" s="35"/>
      <c r="C1260" s="37"/>
      <c r="D1260" s="35"/>
      <c r="E1260" s="35"/>
      <c r="F1260" s="36"/>
      <c r="G1260" s="35"/>
      <c r="H1260" s="35"/>
      <c r="I1260" s="200"/>
      <c r="J1260" s="199"/>
      <c r="K1260" s="204"/>
      <c r="L1260" s="85"/>
      <c r="M1260" s="85"/>
      <c r="N1260" s="85"/>
      <c r="O1260" s="158"/>
    </row>
    <row r="1261" spans="1:15" ht="15" customHeight="1" x14ac:dyDescent="0.25">
      <c r="A1261" s="82"/>
      <c r="B1261" s="35"/>
      <c r="C1261" s="37"/>
      <c r="D1261" s="35"/>
      <c r="E1261" s="35"/>
      <c r="F1261" s="36"/>
      <c r="G1261" s="35"/>
      <c r="H1261" s="35"/>
      <c r="I1261" s="200"/>
      <c r="J1261" s="199"/>
      <c r="K1261" s="204"/>
      <c r="L1261" s="85"/>
      <c r="M1261" s="85"/>
      <c r="N1261" s="85"/>
      <c r="O1261" s="158"/>
    </row>
    <row r="1262" spans="1:15" ht="15" customHeight="1" x14ac:dyDescent="0.25">
      <c r="A1262" s="82"/>
      <c r="B1262" s="35"/>
      <c r="C1262" s="37"/>
      <c r="D1262" s="35"/>
      <c r="E1262" s="35"/>
      <c r="F1262" s="36"/>
      <c r="G1262" s="35"/>
      <c r="H1262" s="35"/>
      <c r="I1262" s="200"/>
      <c r="J1262" s="199"/>
      <c r="K1262" s="204"/>
      <c r="L1262" s="85"/>
      <c r="M1262" s="85"/>
      <c r="N1262" s="85"/>
      <c r="O1262" s="158"/>
    </row>
    <row r="1263" spans="1:15" ht="15" customHeight="1" x14ac:dyDescent="0.25">
      <c r="A1263" s="82"/>
      <c r="B1263" s="35"/>
      <c r="C1263" s="37"/>
      <c r="D1263" s="35"/>
      <c r="E1263" s="35"/>
      <c r="F1263" s="36"/>
      <c r="G1263" s="35"/>
      <c r="H1263" s="35"/>
      <c r="I1263" s="200"/>
      <c r="J1263" s="199"/>
      <c r="K1263" s="204"/>
      <c r="L1263" s="85"/>
      <c r="M1263" s="85"/>
      <c r="N1263" s="85"/>
      <c r="O1263" s="158"/>
    </row>
    <row r="1264" spans="1:15" ht="15" customHeight="1" x14ac:dyDescent="0.25">
      <c r="A1264" s="82"/>
      <c r="B1264" s="35"/>
      <c r="C1264" s="37"/>
      <c r="D1264" s="35"/>
      <c r="E1264" s="35"/>
      <c r="F1264" s="36"/>
      <c r="G1264" s="35"/>
      <c r="H1264" s="35"/>
      <c r="I1264" s="200"/>
      <c r="J1264" s="199"/>
      <c r="K1264" s="204"/>
      <c r="L1264" s="85"/>
      <c r="M1264" s="85"/>
      <c r="N1264" s="85"/>
      <c r="O1264" s="158"/>
    </row>
    <row r="1265" spans="1:15" ht="15" customHeight="1" x14ac:dyDescent="0.25">
      <c r="A1265" s="82"/>
      <c r="B1265" s="35"/>
      <c r="C1265" s="37"/>
      <c r="D1265" s="35"/>
      <c r="E1265" s="35"/>
      <c r="F1265" s="36"/>
      <c r="G1265" s="35"/>
      <c r="H1265" s="35"/>
      <c r="I1265" s="200"/>
      <c r="J1265" s="199"/>
      <c r="K1265" s="204"/>
      <c r="L1265" s="85"/>
      <c r="M1265" s="85"/>
      <c r="N1265" s="85"/>
      <c r="O1265" s="158"/>
    </row>
    <row r="1266" spans="1:15" ht="15" customHeight="1" x14ac:dyDescent="0.25">
      <c r="A1266" s="82"/>
      <c r="B1266" s="35"/>
      <c r="C1266" s="37"/>
      <c r="D1266" s="35"/>
      <c r="E1266" s="35"/>
      <c r="F1266" s="36"/>
      <c r="G1266" s="35"/>
      <c r="H1266" s="35"/>
      <c r="I1266" s="200"/>
      <c r="J1266" s="199"/>
      <c r="K1266" s="204"/>
      <c r="L1266" s="85"/>
      <c r="M1266" s="85"/>
      <c r="N1266" s="85"/>
      <c r="O1266" s="158"/>
    </row>
    <row r="1267" spans="1:15" ht="15" customHeight="1" x14ac:dyDescent="0.25">
      <c r="A1267" s="82"/>
      <c r="B1267" s="35"/>
      <c r="C1267" s="37"/>
      <c r="D1267" s="35"/>
      <c r="E1267" s="35"/>
      <c r="F1267" s="36"/>
      <c r="G1267" s="35"/>
      <c r="H1267" s="35"/>
      <c r="I1267" s="200"/>
      <c r="J1267" s="199"/>
      <c r="K1267" s="204"/>
      <c r="L1267" s="85"/>
      <c r="M1267" s="85"/>
      <c r="N1267" s="85"/>
      <c r="O1267" s="158"/>
    </row>
    <row r="1268" spans="1:15" ht="15" customHeight="1" x14ac:dyDescent="0.25">
      <c r="A1268" s="82"/>
      <c r="B1268" s="35"/>
      <c r="C1268" s="37"/>
      <c r="D1268" s="35"/>
      <c r="E1268" s="35"/>
      <c r="F1268" s="36"/>
      <c r="G1268" s="35"/>
      <c r="H1268" s="35"/>
      <c r="I1268" s="200"/>
      <c r="J1268" s="199"/>
      <c r="K1268" s="204"/>
      <c r="L1268" s="85"/>
      <c r="M1268" s="85"/>
      <c r="N1268" s="85"/>
      <c r="O1268" s="158"/>
    </row>
    <row r="1269" spans="1:15" ht="15" customHeight="1" x14ac:dyDescent="0.25">
      <c r="A1269" s="82"/>
      <c r="B1269" s="35"/>
      <c r="C1269" s="37"/>
      <c r="D1269" s="35"/>
      <c r="E1269" s="35"/>
      <c r="F1269" s="36"/>
      <c r="G1269" s="35"/>
      <c r="H1269" s="35"/>
      <c r="I1269" s="200"/>
      <c r="J1269" s="199"/>
      <c r="K1269" s="204"/>
      <c r="L1269" s="85"/>
      <c r="M1269" s="85"/>
      <c r="N1269" s="85"/>
      <c r="O1269" s="158"/>
    </row>
    <row r="1270" spans="1:15" ht="15" customHeight="1" x14ac:dyDescent="0.25">
      <c r="A1270" s="82"/>
      <c r="B1270" s="35"/>
      <c r="C1270" s="37"/>
      <c r="D1270" s="35"/>
      <c r="E1270" s="35"/>
      <c r="F1270" s="36"/>
      <c r="G1270" s="35"/>
      <c r="H1270" s="35"/>
      <c r="I1270" s="200"/>
      <c r="J1270" s="199"/>
      <c r="K1270" s="204"/>
      <c r="L1270" s="85"/>
      <c r="M1270" s="85"/>
      <c r="N1270" s="85"/>
      <c r="O1270" s="158"/>
    </row>
    <row r="1271" spans="1:15" ht="15" customHeight="1" x14ac:dyDescent="0.25">
      <c r="A1271" s="82"/>
      <c r="B1271" s="35"/>
      <c r="C1271" s="37"/>
      <c r="D1271" s="35"/>
      <c r="E1271" s="35"/>
      <c r="F1271" s="36"/>
      <c r="G1271" s="35"/>
      <c r="H1271" s="35"/>
      <c r="I1271" s="200"/>
      <c r="J1271" s="199"/>
      <c r="K1271" s="204"/>
      <c r="L1271" s="85"/>
      <c r="M1271" s="85"/>
      <c r="N1271" s="85"/>
      <c r="O1271" s="158"/>
    </row>
    <row r="1272" spans="1:15" ht="15" customHeight="1" x14ac:dyDescent="0.25">
      <c r="A1272" s="82"/>
      <c r="B1272" s="35"/>
      <c r="C1272" s="37"/>
      <c r="D1272" s="35"/>
      <c r="E1272" s="35"/>
      <c r="F1272" s="36"/>
      <c r="G1272" s="35"/>
      <c r="H1272" s="35"/>
      <c r="I1272" s="200"/>
      <c r="J1272" s="199"/>
      <c r="K1272" s="204"/>
      <c r="L1272" s="85"/>
      <c r="M1272" s="85"/>
      <c r="N1272" s="85"/>
      <c r="O1272" s="158"/>
    </row>
    <row r="1273" spans="1:15" ht="15" customHeight="1" x14ac:dyDescent="0.25">
      <c r="A1273" s="82"/>
      <c r="B1273" s="35"/>
      <c r="C1273" s="37"/>
      <c r="D1273" s="35"/>
      <c r="E1273" s="35"/>
      <c r="F1273" s="36"/>
      <c r="G1273" s="35"/>
      <c r="H1273" s="35"/>
      <c r="I1273" s="200"/>
      <c r="J1273" s="199"/>
      <c r="K1273" s="204"/>
      <c r="L1273" s="85"/>
      <c r="M1273" s="85"/>
      <c r="N1273" s="85"/>
      <c r="O1273" s="158"/>
    </row>
    <row r="1274" spans="1:15" ht="15" customHeight="1" x14ac:dyDescent="0.25">
      <c r="A1274" s="82"/>
      <c r="B1274" s="35"/>
      <c r="C1274" s="37"/>
      <c r="D1274" s="35"/>
      <c r="E1274" s="35"/>
      <c r="F1274" s="36"/>
      <c r="G1274" s="35"/>
      <c r="H1274" s="35"/>
      <c r="I1274" s="200"/>
      <c r="J1274" s="199"/>
      <c r="K1274" s="204"/>
      <c r="L1274" s="85"/>
      <c r="M1274" s="85"/>
      <c r="N1274" s="85"/>
      <c r="O1274" s="158"/>
    </row>
    <row r="1275" spans="1:15" ht="15" customHeight="1" x14ac:dyDescent="0.25">
      <c r="A1275" s="82"/>
      <c r="B1275" s="35"/>
      <c r="C1275" s="37"/>
      <c r="D1275" s="35"/>
      <c r="E1275" s="35"/>
      <c r="F1275" s="36"/>
      <c r="G1275" s="35"/>
      <c r="H1275" s="35"/>
      <c r="I1275" s="200"/>
      <c r="J1275" s="199"/>
      <c r="K1275" s="204"/>
      <c r="L1275" s="85"/>
      <c r="M1275" s="85"/>
      <c r="N1275" s="85"/>
      <c r="O1275" s="158"/>
    </row>
    <row r="1276" spans="1:15" ht="15" customHeight="1" x14ac:dyDescent="0.25">
      <c r="A1276" s="82"/>
      <c r="B1276" s="35"/>
      <c r="C1276" s="37"/>
      <c r="D1276" s="35"/>
      <c r="E1276" s="35"/>
      <c r="F1276" s="36"/>
      <c r="G1276" s="35"/>
      <c r="H1276" s="35"/>
      <c r="I1276" s="200"/>
      <c r="J1276" s="199"/>
      <c r="K1276" s="204"/>
      <c r="L1276" s="85"/>
      <c r="M1276" s="85"/>
      <c r="N1276" s="85"/>
      <c r="O1276" s="158"/>
    </row>
    <row r="1277" spans="1:15" ht="15" customHeight="1" x14ac:dyDescent="0.25">
      <c r="A1277" s="82"/>
      <c r="B1277" s="35"/>
      <c r="C1277" s="37"/>
      <c r="D1277" s="35"/>
      <c r="E1277" s="35"/>
      <c r="F1277" s="36"/>
      <c r="G1277" s="35"/>
      <c r="H1277" s="35"/>
      <c r="I1277" s="200"/>
      <c r="J1277" s="199"/>
      <c r="K1277" s="204"/>
      <c r="L1277" s="85"/>
      <c r="M1277" s="85"/>
      <c r="N1277" s="85"/>
      <c r="O1277" s="158"/>
    </row>
    <row r="1278" spans="1:15" ht="15" customHeight="1" x14ac:dyDescent="0.25">
      <c r="A1278" s="82"/>
      <c r="B1278" s="35"/>
      <c r="C1278" s="37"/>
      <c r="D1278" s="35"/>
      <c r="E1278" s="35"/>
      <c r="F1278" s="36"/>
      <c r="G1278" s="35"/>
      <c r="H1278" s="35"/>
      <c r="I1278" s="200"/>
      <c r="J1278" s="199"/>
      <c r="K1278" s="204"/>
      <c r="L1278" s="85"/>
      <c r="M1278" s="85"/>
      <c r="N1278" s="85"/>
      <c r="O1278" s="158"/>
    </row>
    <row r="1279" spans="1:15" ht="15" customHeight="1" x14ac:dyDescent="0.25">
      <c r="A1279" s="82"/>
      <c r="B1279" s="35"/>
      <c r="C1279" s="37"/>
      <c r="D1279" s="35"/>
      <c r="E1279" s="35"/>
      <c r="F1279" s="36"/>
      <c r="G1279" s="35"/>
      <c r="H1279" s="35"/>
      <c r="I1279" s="200"/>
      <c r="J1279" s="199"/>
      <c r="K1279" s="204"/>
      <c r="L1279" s="85"/>
      <c r="M1279" s="85"/>
      <c r="N1279" s="85"/>
      <c r="O1279" s="158"/>
    </row>
    <row r="1280" spans="1:15" ht="15" customHeight="1" x14ac:dyDescent="0.25">
      <c r="A1280" s="82"/>
      <c r="B1280" s="35"/>
      <c r="C1280" s="37"/>
      <c r="D1280" s="35"/>
      <c r="E1280" s="35"/>
      <c r="F1280" s="36"/>
      <c r="G1280" s="35"/>
      <c r="H1280" s="35"/>
      <c r="I1280" s="200"/>
      <c r="J1280" s="199"/>
      <c r="K1280" s="204"/>
      <c r="L1280" s="85"/>
      <c r="M1280" s="85"/>
      <c r="N1280" s="85"/>
      <c r="O1280" s="158"/>
    </row>
    <row r="1281" spans="1:15" ht="15" customHeight="1" x14ac:dyDescent="0.25">
      <c r="A1281" s="82"/>
      <c r="B1281" s="35"/>
      <c r="C1281" s="37"/>
      <c r="D1281" s="35"/>
      <c r="E1281" s="35"/>
      <c r="F1281" s="36"/>
      <c r="G1281" s="35"/>
      <c r="H1281" s="35"/>
      <c r="I1281" s="200"/>
      <c r="J1281" s="199"/>
      <c r="K1281" s="204"/>
      <c r="L1281" s="85"/>
      <c r="M1281" s="85"/>
      <c r="N1281" s="85"/>
      <c r="O1281" s="158"/>
    </row>
    <row r="1282" spans="1:15" ht="15" customHeight="1" x14ac:dyDescent="0.25">
      <c r="A1282" s="82"/>
      <c r="B1282" s="35"/>
      <c r="C1282" s="37"/>
      <c r="D1282" s="35"/>
      <c r="E1282" s="35"/>
      <c r="F1282" s="36"/>
      <c r="G1282" s="35"/>
      <c r="H1282" s="35"/>
      <c r="I1282" s="200"/>
      <c r="J1282" s="199"/>
      <c r="K1282" s="204"/>
      <c r="L1282" s="85"/>
      <c r="M1282" s="85"/>
      <c r="N1282" s="85"/>
      <c r="O1282" s="158"/>
    </row>
    <row r="1283" spans="1:15" ht="15" customHeight="1" x14ac:dyDescent="0.25">
      <c r="A1283" s="82"/>
      <c r="B1283" s="35"/>
      <c r="C1283" s="37"/>
      <c r="D1283" s="35"/>
      <c r="E1283" s="35"/>
      <c r="F1283" s="36"/>
      <c r="G1283" s="35"/>
      <c r="H1283" s="35"/>
      <c r="I1283" s="200"/>
      <c r="J1283" s="199"/>
      <c r="K1283" s="204"/>
      <c r="L1283" s="85"/>
      <c r="M1283" s="85"/>
      <c r="N1283" s="85"/>
      <c r="O1283" s="158"/>
    </row>
    <row r="1284" spans="1:15" ht="15" customHeight="1" x14ac:dyDescent="0.25">
      <c r="A1284" s="82"/>
      <c r="B1284" s="35"/>
      <c r="C1284" s="37"/>
      <c r="D1284" s="35"/>
      <c r="E1284" s="35"/>
      <c r="F1284" s="36"/>
      <c r="G1284" s="35"/>
      <c r="H1284" s="35"/>
      <c r="I1284" s="200"/>
      <c r="J1284" s="199"/>
      <c r="K1284" s="204"/>
      <c r="L1284" s="85"/>
      <c r="M1284" s="85"/>
      <c r="N1284" s="85"/>
      <c r="O1284" s="158"/>
    </row>
    <row r="1285" spans="1:15" ht="15" customHeight="1" x14ac:dyDescent="0.25">
      <c r="A1285" s="82"/>
      <c r="B1285" s="35"/>
      <c r="C1285" s="37"/>
      <c r="D1285" s="35"/>
      <c r="E1285" s="35"/>
      <c r="F1285" s="36"/>
      <c r="G1285" s="35"/>
      <c r="H1285" s="35"/>
      <c r="I1285" s="200"/>
      <c r="J1285" s="199"/>
      <c r="K1285" s="204"/>
      <c r="L1285" s="85"/>
      <c r="M1285" s="85"/>
      <c r="N1285" s="85"/>
      <c r="O1285" s="158"/>
    </row>
    <row r="1286" spans="1:15" ht="15" customHeight="1" x14ac:dyDescent="0.25">
      <c r="A1286" s="82"/>
      <c r="B1286" s="35"/>
      <c r="C1286" s="37"/>
      <c r="D1286" s="35"/>
      <c r="E1286" s="35"/>
      <c r="F1286" s="36"/>
      <c r="G1286" s="35"/>
      <c r="H1286" s="35"/>
      <c r="I1286" s="200"/>
      <c r="J1286" s="199"/>
      <c r="K1286" s="204"/>
      <c r="L1286" s="85"/>
      <c r="M1286" s="85"/>
      <c r="N1286" s="85"/>
      <c r="O1286" s="158"/>
    </row>
    <row r="1287" spans="1:15" ht="15" customHeight="1" x14ac:dyDescent="0.25">
      <c r="A1287" s="82"/>
      <c r="B1287" s="35"/>
      <c r="C1287" s="37"/>
      <c r="D1287" s="35"/>
      <c r="E1287" s="35"/>
      <c r="F1287" s="36"/>
      <c r="G1287" s="35"/>
      <c r="H1287" s="35"/>
      <c r="I1287" s="200"/>
      <c r="J1287" s="199"/>
      <c r="K1287" s="204"/>
      <c r="L1287" s="85"/>
      <c r="M1287" s="85"/>
      <c r="N1287" s="85"/>
      <c r="O1287" s="158"/>
    </row>
    <row r="1288" spans="1:15" ht="15" customHeight="1" x14ac:dyDescent="0.25">
      <c r="A1288" s="82"/>
      <c r="B1288" s="35"/>
      <c r="C1288" s="37"/>
      <c r="D1288" s="35"/>
      <c r="E1288" s="35"/>
      <c r="F1288" s="36"/>
      <c r="G1288" s="35"/>
      <c r="H1288" s="35"/>
      <c r="I1288" s="200"/>
      <c r="J1288" s="199"/>
      <c r="K1288" s="204"/>
      <c r="L1288" s="85"/>
      <c r="M1288" s="85"/>
      <c r="N1288" s="85"/>
      <c r="O1288" s="158"/>
    </row>
    <row r="1289" spans="1:15" ht="15" customHeight="1" x14ac:dyDescent="0.25">
      <c r="A1289" s="82"/>
      <c r="B1289" s="35"/>
      <c r="C1289" s="37"/>
      <c r="D1289" s="35"/>
      <c r="E1289" s="35"/>
      <c r="F1289" s="36"/>
      <c r="G1289" s="35"/>
      <c r="H1289" s="35"/>
      <c r="I1289" s="200"/>
      <c r="J1289" s="199"/>
      <c r="K1289" s="204"/>
      <c r="L1289" s="85"/>
      <c r="M1289" s="85"/>
      <c r="N1289" s="85"/>
      <c r="O1289" s="158"/>
    </row>
    <row r="1290" spans="1:15" ht="15" customHeight="1" x14ac:dyDescent="0.25">
      <c r="A1290" s="82"/>
      <c r="B1290" s="35"/>
      <c r="C1290" s="37"/>
      <c r="D1290" s="35"/>
      <c r="E1290" s="35"/>
      <c r="F1290" s="36"/>
      <c r="G1290" s="35"/>
      <c r="H1290" s="35"/>
      <c r="I1290" s="200"/>
      <c r="J1290" s="199"/>
      <c r="K1290" s="204"/>
      <c r="L1290" s="85"/>
      <c r="M1290" s="85"/>
      <c r="N1290" s="85"/>
      <c r="O1290" s="158"/>
    </row>
    <row r="1291" spans="1:15" ht="15" customHeight="1" x14ac:dyDescent="0.25">
      <c r="A1291" s="82"/>
      <c r="B1291" s="35"/>
      <c r="C1291" s="37"/>
      <c r="D1291" s="35"/>
      <c r="E1291" s="35"/>
      <c r="F1291" s="36"/>
      <c r="G1291" s="35"/>
      <c r="H1291" s="35"/>
      <c r="I1291" s="200"/>
      <c r="J1291" s="199"/>
      <c r="K1291" s="204"/>
      <c r="L1291" s="85"/>
      <c r="M1291" s="85"/>
      <c r="N1291" s="85"/>
      <c r="O1291" s="158"/>
    </row>
    <row r="1292" spans="1:15" ht="15" customHeight="1" x14ac:dyDescent="0.25">
      <c r="A1292" s="82"/>
      <c r="B1292" s="35"/>
      <c r="C1292" s="37"/>
      <c r="D1292" s="35"/>
      <c r="E1292" s="35"/>
      <c r="F1292" s="36"/>
      <c r="G1292" s="35"/>
      <c r="H1292" s="35"/>
      <c r="I1292" s="200"/>
      <c r="J1292" s="199"/>
      <c r="K1292" s="204"/>
      <c r="L1292" s="85"/>
      <c r="M1292" s="85"/>
      <c r="N1292" s="85"/>
      <c r="O1292" s="158"/>
    </row>
    <row r="1293" spans="1:15" ht="15" customHeight="1" x14ac:dyDescent="0.25">
      <c r="A1293" s="82"/>
      <c r="B1293" s="35"/>
      <c r="C1293" s="37"/>
      <c r="D1293" s="35"/>
      <c r="E1293" s="35"/>
      <c r="F1293" s="36"/>
      <c r="G1293" s="35"/>
      <c r="H1293" s="35"/>
      <c r="I1293" s="200"/>
      <c r="J1293" s="199"/>
      <c r="K1293" s="204"/>
      <c r="L1293" s="85"/>
      <c r="M1293" s="85"/>
      <c r="N1293" s="85"/>
      <c r="O1293" s="158"/>
    </row>
    <row r="1294" spans="1:15" ht="15" customHeight="1" x14ac:dyDescent="0.25">
      <c r="A1294" s="82"/>
      <c r="B1294" s="35"/>
      <c r="C1294" s="37"/>
      <c r="D1294" s="35"/>
      <c r="E1294" s="35"/>
      <c r="F1294" s="36"/>
      <c r="G1294" s="35"/>
      <c r="H1294" s="35"/>
      <c r="I1294" s="200"/>
      <c r="J1294" s="199"/>
      <c r="K1294" s="204"/>
      <c r="L1294" s="85"/>
      <c r="M1294" s="85"/>
      <c r="N1294" s="85"/>
      <c r="O1294" s="158"/>
    </row>
    <row r="1295" spans="1:15" ht="15" customHeight="1" x14ac:dyDescent="0.25">
      <c r="A1295" s="82"/>
      <c r="B1295" s="35"/>
      <c r="C1295" s="37"/>
      <c r="D1295" s="35"/>
      <c r="E1295" s="35"/>
      <c r="F1295" s="36"/>
      <c r="G1295" s="35"/>
      <c r="H1295" s="35"/>
      <c r="I1295" s="200"/>
      <c r="J1295" s="199"/>
      <c r="K1295" s="204"/>
      <c r="L1295" s="85"/>
      <c r="M1295" s="85"/>
      <c r="N1295" s="85"/>
      <c r="O1295" s="158"/>
    </row>
    <row r="1296" spans="1:15" ht="15" customHeight="1" x14ac:dyDescent="0.25">
      <c r="A1296" s="82"/>
      <c r="B1296" s="35"/>
      <c r="C1296" s="37"/>
      <c r="D1296" s="35"/>
      <c r="E1296" s="35"/>
      <c r="F1296" s="36"/>
      <c r="G1296" s="35"/>
      <c r="H1296" s="35"/>
      <c r="I1296" s="200"/>
      <c r="J1296" s="199"/>
      <c r="K1296" s="204"/>
      <c r="L1296" s="85"/>
      <c r="M1296" s="85"/>
      <c r="N1296" s="85"/>
      <c r="O1296" s="158"/>
    </row>
    <row r="1297" spans="1:15" ht="15" customHeight="1" x14ac:dyDescent="0.25">
      <c r="A1297" s="82"/>
      <c r="B1297" s="35"/>
      <c r="C1297" s="37"/>
      <c r="D1297" s="35"/>
      <c r="E1297" s="35"/>
      <c r="F1297" s="36"/>
      <c r="G1297" s="35"/>
      <c r="H1297" s="35"/>
      <c r="I1297" s="200"/>
      <c r="J1297" s="199"/>
      <c r="K1297" s="204"/>
      <c r="L1297" s="85"/>
      <c r="M1297" s="85"/>
      <c r="N1297" s="85"/>
      <c r="O1297" s="158"/>
    </row>
    <row r="1298" spans="1:15" ht="15" customHeight="1" x14ac:dyDescent="0.25">
      <c r="A1298" s="82"/>
      <c r="B1298" s="35"/>
      <c r="C1298" s="37"/>
      <c r="D1298" s="35"/>
      <c r="E1298" s="35"/>
      <c r="F1298" s="36"/>
      <c r="G1298" s="35"/>
      <c r="H1298" s="35"/>
      <c r="I1298" s="200"/>
      <c r="J1298" s="199"/>
      <c r="K1298" s="204"/>
      <c r="L1298" s="85"/>
      <c r="M1298" s="85"/>
      <c r="N1298" s="85"/>
      <c r="O1298" s="158"/>
    </row>
    <row r="1299" spans="1:15" ht="15" customHeight="1" x14ac:dyDescent="0.25">
      <c r="A1299" s="82"/>
      <c r="B1299" s="35"/>
      <c r="C1299" s="37"/>
      <c r="D1299" s="35"/>
      <c r="E1299" s="35"/>
      <c r="F1299" s="36"/>
      <c r="G1299" s="35"/>
      <c r="H1299" s="35"/>
      <c r="I1299" s="200"/>
      <c r="J1299" s="199"/>
      <c r="K1299" s="204"/>
      <c r="L1299" s="85"/>
      <c r="M1299" s="85"/>
      <c r="N1299" s="85"/>
      <c r="O1299" s="158"/>
    </row>
    <row r="1300" spans="1:15" ht="15" customHeight="1" x14ac:dyDescent="0.25">
      <c r="A1300" s="82"/>
      <c r="B1300" s="35"/>
      <c r="C1300" s="37"/>
      <c r="D1300" s="35"/>
      <c r="E1300" s="35"/>
      <c r="F1300" s="36"/>
      <c r="G1300" s="35"/>
      <c r="H1300" s="35"/>
      <c r="I1300" s="200"/>
      <c r="J1300" s="199"/>
      <c r="K1300" s="204"/>
      <c r="L1300" s="85"/>
      <c r="M1300" s="85"/>
      <c r="N1300" s="85"/>
      <c r="O1300" s="158"/>
    </row>
    <row r="1301" spans="1:15" ht="15" customHeight="1" x14ac:dyDescent="0.25">
      <c r="A1301" s="82"/>
      <c r="B1301" s="35"/>
      <c r="C1301" s="37"/>
      <c r="D1301" s="35"/>
      <c r="E1301" s="35"/>
      <c r="F1301" s="36"/>
      <c r="G1301" s="35"/>
      <c r="H1301" s="35"/>
      <c r="I1301" s="200"/>
      <c r="J1301" s="199"/>
      <c r="K1301" s="204"/>
      <c r="L1301" s="85"/>
      <c r="M1301" s="85"/>
      <c r="N1301" s="85"/>
      <c r="O1301" s="158"/>
    </row>
    <row r="1302" spans="1:15" ht="15" customHeight="1" x14ac:dyDescent="0.25">
      <c r="A1302" s="82"/>
      <c r="B1302" s="35"/>
      <c r="C1302" s="37"/>
      <c r="D1302" s="35"/>
      <c r="E1302" s="35"/>
      <c r="F1302" s="36"/>
      <c r="G1302" s="35"/>
      <c r="H1302" s="35"/>
      <c r="I1302" s="200"/>
      <c r="J1302" s="199"/>
      <c r="K1302" s="204"/>
      <c r="L1302" s="85"/>
      <c r="M1302" s="85"/>
      <c r="N1302" s="85"/>
      <c r="O1302" s="158"/>
    </row>
    <row r="1303" spans="1:15" ht="15" customHeight="1" x14ac:dyDescent="0.25">
      <c r="A1303" s="82"/>
      <c r="B1303" s="35"/>
      <c r="C1303" s="37"/>
      <c r="D1303" s="35"/>
      <c r="E1303" s="35"/>
      <c r="F1303" s="36"/>
      <c r="G1303" s="35"/>
      <c r="H1303" s="35"/>
      <c r="I1303" s="200"/>
      <c r="J1303" s="199"/>
      <c r="K1303" s="204"/>
      <c r="L1303" s="85"/>
      <c r="M1303" s="85"/>
      <c r="N1303" s="85"/>
      <c r="O1303" s="158"/>
    </row>
    <row r="1304" spans="1:15" ht="15" customHeight="1" x14ac:dyDescent="0.25">
      <c r="A1304" s="82"/>
      <c r="B1304" s="35"/>
      <c r="C1304" s="37"/>
      <c r="D1304" s="35"/>
      <c r="E1304" s="35"/>
      <c r="F1304" s="36"/>
      <c r="G1304" s="35"/>
      <c r="H1304" s="35"/>
      <c r="I1304" s="200"/>
      <c r="J1304" s="199"/>
      <c r="K1304" s="204"/>
      <c r="L1304" s="85"/>
      <c r="M1304" s="85"/>
      <c r="N1304" s="85"/>
      <c r="O1304" s="158"/>
    </row>
    <row r="1305" spans="1:15" ht="15" customHeight="1" x14ac:dyDescent="0.25">
      <c r="A1305" s="82"/>
      <c r="B1305" s="35"/>
      <c r="C1305" s="37"/>
      <c r="D1305" s="35"/>
      <c r="E1305" s="35"/>
      <c r="F1305" s="36"/>
      <c r="G1305" s="35"/>
      <c r="H1305" s="35"/>
      <c r="I1305" s="200"/>
      <c r="J1305" s="199"/>
      <c r="K1305" s="204"/>
      <c r="L1305" s="85"/>
      <c r="M1305" s="85"/>
      <c r="N1305" s="85"/>
      <c r="O1305" s="158"/>
    </row>
    <row r="1306" spans="1:15" ht="15" customHeight="1" x14ac:dyDescent="0.25">
      <c r="A1306" s="82"/>
      <c r="B1306" s="35"/>
      <c r="C1306" s="37"/>
      <c r="D1306" s="35"/>
      <c r="E1306" s="35"/>
      <c r="F1306" s="36"/>
      <c r="G1306" s="35"/>
      <c r="H1306" s="35"/>
      <c r="I1306" s="200"/>
      <c r="J1306" s="199"/>
      <c r="K1306" s="204"/>
      <c r="L1306" s="85"/>
      <c r="M1306" s="85"/>
      <c r="N1306" s="85"/>
      <c r="O1306" s="158"/>
    </row>
    <row r="1307" spans="1:15" ht="15" customHeight="1" x14ac:dyDescent="0.25">
      <c r="A1307" s="82"/>
      <c r="B1307" s="35"/>
      <c r="C1307" s="37"/>
      <c r="D1307" s="35"/>
      <c r="E1307" s="35"/>
      <c r="F1307" s="36"/>
      <c r="G1307" s="35"/>
      <c r="H1307" s="35"/>
      <c r="I1307" s="200"/>
      <c r="J1307" s="199"/>
      <c r="K1307" s="204"/>
      <c r="L1307" s="85"/>
      <c r="M1307" s="85"/>
      <c r="N1307" s="85"/>
      <c r="O1307" s="158"/>
    </row>
    <row r="1308" spans="1:15" ht="15" customHeight="1" x14ac:dyDescent="0.25">
      <c r="A1308" s="82"/>
      <c r="B1308" s="35"/>
      <c r="C1308" s="37"/>
      <c r="D1308" s="35"/>
      <c r="E1308" s="35"/>
      <c r="F1308" s="36"/>
      <c r="G1308" s="35"/>
      <c r="H1308" s="35"/>
      <c r="I1308" s="200"/>
      <c r="J1308" s="199"/>
      <c r="K1308" s="204"/>
      <c r="L1308" s="85"/>
      <c r="M1308" s="85"/>
      <c r="N1308" s="85"/>
      <c r="O1308" s="158"/>
    </row>
    <row r="1309" spans="1:15" ht="15" customHeight="1" x14ac:dyDescent="0.25">
      <c r="A1309" s="82"/>
      <c r="B1309" s="35"/>
      <c r="C1309" s="37"/>
      <c r="D1309" s="35"/>
      <c r="E1309" s="35"/>
      <c r="F1309" s="36"/>
      <c r="G1309" s="35"/>
      <c r="H1309" s="35"/>
      <c r="I1309" s="200"/>
      <c r="J1309" s="199"/>
      <c r="K1309" s="204"/>
      <c r="L1309" s="85"/>
      <c r="M1309" s="85"/>
      <c r="N1309" s="85"/>
      <c r="O1309" s="158"/>
    </row>
    <row r="1310" spans="1:15" ht="15" customHeight="1" x14ac:dyDescent="0.25">
      <c r="A1310" s="82"/>
      <c r="B1310" s="35"/>
      <c r="C1310" s="37"/>
      <c r="D1310" s="35"/>
      <c r="E1310" s="35"/>
      <c r="F1310" s="36"/>
      <c r="G1310" s="35"/>
      <c r="H1310" s="35"/>
      <c r="I1310" s="200"/>
      <c r="J1310" s="199"/>
      <c r="K1310" s="204"/>
      <c r="L1310" s="85"/>
      <c r="M1310" s="85"/>
      <c r="N1310" s="85"/>
      <c r="O1310" s="158"/>
    </row>
    <row r="1311" spans="1:15" ht="15" customHeight="1" x14ac:dyDescent="0.25">
      <c r="A1311" s="82"/>
      <c r="B1311" s="35"/>
      <c r="C1311" s="37"/>
      <c r="D1311" s="35"/>
      <c r="E1311" s="35"/>
      <c r="F1311" s="36"/>
      <c r="G1311" s="35"/>
      <c r="H1311" s="35"/>
      <c r="I1311" s="200"/>
      <c r="J1311" s="199"/>
      <c r="K1311" s="204"/>
      <c r="L1311" s="85"/>
      <c r="M1311" s="85"/>
      <c r="N1311" s="85"/>
      <c r="O1311" s="158"/>
    </row>
    <row r="1312" spans="1:15" ht="15" customHeight="1" x14ac:dyDescent="0.25">
      <c r="A1312" s="82"/>
      <c r="B1312" s="35"/>
      <c r="C1312" s="37"/>
      <c r="D1312" s="35"/>
      <c r="E1312" s="35"/>
      <c r="F1312" s="36"/>
      <c r="G1312" s="35"/>
      <c r="H1312" s="35"/>
      <c r="I1312" s="200"/>
      <c r="J1312" s="199"/>
      <c r="K1312" s="204"/>
      <c r="L1312" s="85"/>
      <c r="M1312" s="85"/>
      <c r="N1312" s="85"/>
      <c r="O1312" s="158"/>
    </row>
    <row r="1313" spans="1:15" ht="15" customHeight="1" x14ac:dyDescent="0.25">
      <c r="A1313" s="82"/>
      <c r="B1313" s="35"/>
      <c r="C1313" s="37"/>
      <c r="D1313" s="35"/>
      <c r="E1313" s="35"/>
      <c r="F1313" s="36"/>
      <c r="G1313" s="35"/>
      <c r="H1313" s="35"/>
      <c r="I1313" s="200"/>
      <c r="J1313" s="199"/>
      <c r="K1313" s="204"/>
      <c r="L1313" s="85"/>
      <c r="M1313" s="85"/>
      <c r="N1313" s="85"/>
      <c r="O1313" s="158"/>
    </row>
    <row r="1314" spans="1:15" ht="15" customHeight="1" x14ac:dyDescent="0.25">
      <c r="A1314" s="82"/>
      <c r="B1314" s="35"/>
      <c r="C1314" s="37"/>
      <c r="D1314" s="35"/>
      <c r="E1314" s="35"/>
      <c r="F1314" s="36"/>
      <c r="G1314" s="35"/>
      <c r="H1314" s="35"/>
      <c r="I1314" s="200"/>
      <c r="J1314" s="199"/>
      <c r="K1314" s="204"/>
      <c r="L1314" s="85"/>
      <c r="M1314" s="85"/>
      <c r="N1314" s="85"/>
      <c r="O1314" s="158"/>
    </row>
    <row r="1315" spans="1:15" ht="15" customHeight="1" x14ac:dyDescent="0.25">
      <c r="A1315" s="82"/>
      <c r="B1315" s="35"/>
      <c r="C1315" s="37"/>
      <c r="D1315" s="35"/>
      <c r="E1315" s="35"/>
      <c r="F1315" s="36"/>
      <c r="G1315" s="35"/>
      <c r="H1315" s="35"/>
      <c r="I1315" s="200"/>
      <c r="J1315" s="199"/>
      <c r="K1315" s="204"/>
      <c r="L1315" s="85"/>
      <c r="M1315" s="85"/>
      <c r="N1315" s="85"/>
      <c r="O1315" s="158"/>
    </row>
    <row r="1316" spans="1:15" ht="15" customHeight="1" x14ac:dyDescent="0.25">
      <c r="A1316" s="82"/>
      <c r="B1316" s="35"/>
      <c r="C1316" s="37"/>
      <c r="D1316" s="35"/>
      <c r="E1316" s="35"/>
      <c r="F1316" s="36"/>
      <c r="G1316" s="35"/>
      <c r="H1316" s="35"/>
      <c r="I1316" s="200"/>
      <c r="J1316" s="199"/>
      <c r="K1316" s="204"/>
      <c r="L1316" s="85"/>
      <c r="M1316" s="85"/>
      <c r="N1316" s="85"/>
      <c r="O1316" s="158"/>
    </row>
    <row r="1317" spans="1:15" ht="15" customHeight="1" x14ac:dyDescent="0.25">
      <c r="A1317" s="82"/>
      <c r="B1317" s="35"/>
      <c r="C1317" s="37"/>
      <c r="D1317" s="35"/>
      <c r="E1317" s="35"/>
      <c r="F1317" s="36"/>
      <c r="G1317" s="35"/>
      <c r="H1317" s="35"/>
      <c r="I1317" s="200"/>
      <c r="J1317" s="199"/>
      <c r="K1317" s="204"/>
      <c r="L1317" s="85"/>
      <c r="M1317" s="85"/>
      <c r="N1317" s="85"/>
      <c r="O1317" s="158"/>
    </row>
    <row r="1318" spans="1:15" ht="15" customHeight="1" x14ac:dyDescent="0.25">
      <c r="A1318" s="82"/>
      <c r="B1318" s="35"/>
      <c r="C1318" s="37"/>
      <c r="D1318" s="35"/>
      <c r="E1318" s="35"/>
      <c r="F1318" s="36"/>
      <c r="G1318" s="35"/>
      <c r="H1318" s="35"/>
      <c r="I1318" s="200"/>
      <c r="J1318" s="199"/>
      <c r="K1318" s="204"/>
      <c r="L1318" s="85"/>
      <c r="M1318" s="85"/>
      <c r="N1318" s="85"/>
      <c r="O1318" s="158"/>
    </row>
    <row r="1319" spans="1:15" ht="15" customHeight="1" x14ac:dyDescent="0.25">
      <c r="A1319" s="82"/>
      <c r="B1319" s="35"/>
      <c r="C1319" s="37"/>
      <c r="D1319" s="35"/>
      <c r="E1319" s="35"/>
      <c r="F1319" s="36"/>
      <c r="G1319" s="35"/>
      <c r="H1319" s="35"/>
      <c r="I1319" s="200"/>
      <c r="J1319" s="199"/>
      <c r="K1319" s="204"/>
      <c r="L1319" s="85"/>
      <c r="M1319" s="85"/>
      <c r="N1319" s="85"/>
      <c r="O1319" s="158"/>
    </row>
    <row r="1320" spans="1:15" ht="15" customHeight="1" x14ac:dyDescent="0.25">
      <c r="A1320" s="82"/>
      <c r="B1320" s="35"/>
      <c r="C1320" s="37"/>
      <c r="D1320" s="35"/>
      <c r="E1320" s="35"/>
      <c r="F1320" s="36"/>
      <c r="G1320" s="35"/>
      <c r="H1320" s="35"/>
      <c r="I1320" s="200"/>
      <c r="J1320" s="199"/>
      <c r="K1320" s="204"/>
      <c r="L1320" s="85"/>
      <c r="M1320" s="85"/>
      <c r="N1320" s="85"/>
      <c r="O1320" s="158"/>
    </row>
    <row r="1321" spans="1:15" ht="15" customHeight="1" x14ac:dyDescent="0.25">
      <c r="A1321" s="82"/>
      <c r="B1321" s="35"/>
      <c r="C1321" s="37"/>
      <c r="D1321" s="35"/>
      <c r="E1321" s="35"/>
      <c r="F1321" s="36"/>
      <c r="G1321" s="35"/>
      <c r="H1321" s="35"/>
      <c r="I1321" s="200"/>
      <c r="J1321" s="199"/>
      <c r="K1321" s="204"/>
      <c r="L1321" s="85"/>
      <c r="M1321" s="85"/>
      <c r="N1321" s="85"/>
      <c r="O1321" s="158"/>
    </row>
    <row r="1322" spans="1:15" ht="15" customHeight="1" x14ac:dyDescent="0.25">
      <c r="A1322" s="82"/>
      <c r="B1322" s="35"/>
      <c r="C1322" s="37"/>
      <c r="D1322" s="35"/>
      <c r="E1322" s="35"/>
      <c r="F1322" s="36"/>
      <c r="G1322" s="35"/>
      <c r="H1322" s="35"/>
      <c r="I1322" s="200"/>
      <c r="J1322" s="199"/>
      <c r="K1322" s="204"/>
      <c r="L1322" s="85"/>
      <c r="M1322" s="85"/>
      <c r="N1322" s="85"/>
      <c r="O1322" s="158"/>
    </row>
    <row r="1323" spans="1:15" ht="15" customHeight="1" x14ac:dyDescent="0.25">
      <c r="A1323" s="82"/>
      <c r="B1323" s="35"/>
      <c r="C1323" s="37"/>
      <c r="D1323" s="35"/>
      <c r="E1323" s="35"/>
      <c r="F1323" s="36"/>
      <c r="G1323" s="35"/>
      <c r="H1323" s="35"/>
      <c r="I1323" s="200"/>
      <c r="J1323" s="199"/>
      <c r="K1323" s="204"/>
      <c r="L1323" s="85"/>
      <c r="M1323" s="85"/>
      <c r="N1323" s="85"/>
      <c r="O1323" s="158"/>
    </row>
    <row r="1324" spans="1:15" ht="15" customHeight="1" x14ac:dyDescent="0.25">
      <c r="A1324" s="82"/>
      <c r="B1324" s="35"/>
      <c r="C1324" s="37"/>
      <c r="D1324" s="35"/>
      <c r="E1324" s="35"/>
      <c r="F1324" s="36"/>
      <c r="G1324" s="35"/>
      <c r="H1324" s="35"/>
      <c r="I1324" s="200"/>
      <c r="J1324" s="199"/>
      <c r="K1324" s="204"/>
      <c r="L1324" s="85"/>
      <c r="M1324" s="85"/>
      <c r="N1324" s="85"/>
      <c r="O1324" s="158"/>
    </row>
    <row r="1325" spans="1:15" ht="15" customHeight="1" x14ac:dyDescent="0.25">
      <c r="A1325" s="82"/>
      <c r="B1325" s="35"/>
      <c r="C1325" s="37"/>
      <c r="D1325" s="35"/>
      <c r="E1325" s="35"/>
      <c r="F1325" s="36"/>
      <c r="G1325" s="35"/>
      <c r="H1325" s="35"/>
      <c r="I1325" s="200"/>
      <c r="J1325" s="199"/>
      <c r="K1325" s="204"/>
      <c r="L1325" s="85"/>
      <c r="M1325" s="85"/>
      <c r="N1325" s="85"/>
      <c r="O1325" s="158"/>
    </row>
    <row r="1326" spans="1:15" ht="15" customHeight="1" x14ac:dyDescent="0.25">
      <c r="A1326" s="82"/>
      <c r="B1326" s="35"/>
      <c r="C1326" s="37"/>
      <c r="D1326" s="35"/>
      <c r="E1326" s="35"/>
      <c r="F1326" s="36"/>
      <c r="G1326" s="35"/>
      <c r="H1326" s="35"/>
      <c r="I1326" s="200"/>
      <c r="J1326" s="199"/>
      <c r="K1326" s="204"/>
      <c r="L1326" s="85"/>
      <c r="M1326" s="85"/>
      <c r="N1326" s="85"/>
      <c r="O1326" s="158"/>
    </row>
    <row r="1327" spans="1:15" ht="15" customHeight="1" x14ac:dyDescent="0.25">
      <c r="A1327" s="82"/>
      <c r="B1327" s="35"/>
      <c r="C1327" s="37"/>
      <c r="D1327" s="35"/>
      <c r="E1327" s="35"/>
      <c r="F1327" s="36"/>
      <c r="G1327" s="35"/>
      <c r="H1327" s="35"/>
      <c r="I1327" s="200"/>
      <c r="J1327" s="199"/>
      <c r="K1327" s="204"/>
      <c r="L1327" s="85"/>
      <c r="M1327" s="85"/>
      <c r="N1327" s="85"/>
      <c r="O1327" s="158"/>
    </row>
    <row r="1328" spans="1:15" ht="15" customHeight="1" x14ac:dyDescent="0.25">
      <c r="A1328" s="82"/>
      <c r="B1328" s="35"/>
      <c r="C1328" s="37"/>
      <c r="D1328" s="35"/>
      <c r="E1328" s="35"/>
      <c r="F1328" s="36"/>
      <c r="G1328" s="35"/>
      <c r="H1328" s="35"/>
      <c r="I1328" s="200"/>
      <c r="J1328" s="199"/>
      <c r="K1328" s="204"/>
      <c r="L1328" s="85"/>
      <c r="M1328" s="85"/>
      <c r="N1328" s="85"/>
      <c r="O1328" s="158"/>
    </row>
    <row r="1329" spans="1:15" ht="15" customHeight="1" x14ac:dyDescent="0.25">
      <c r="A1329" s="82"/>
      <c r="B1329" s="35"/>
      <c r="C1329" s="37"/>
      <c r="D1329" s="35"/>
      <c r="E1329" s="35"/>
      <c r="F1329" s="36"/>
      <c r="G1329" s="35"/>
      <c r="H1329" s="35"/>
      <c r="I1329" s="200"/>
      <c r="J1329" s="199"/>
      <c r="K1329" s="204"/>
      <c r="L1329" s="85"/>
      <c r="M1329" s="85"/>
      <c r="N1329" s="85"/>
      <c r="O1329" s="158"/>
    </row>
    <row r="1330" spans="1:15" ht="15" customHeight="1" x14ac:dyDescent="0.25">
      <c r="A1330" s="82"/>
      <c r="B1330" s="35"/>
      <c r="C1330" s="37"/>
      <c r="D1330" s="35"/>
      <c r="E1330" s="35"/>
      <c r="F1330" s="36"/>
      <c r="G1330" s="35"/>
      <c r="H1330" s="35"/>
      <c r="I1330" s="200"/>
      <c r="J1330" s="199"/>
      <c r="K1330" s="204"/>
      <c r="L1330" s="85"/>
      <c r="M1330" s="85"/>
      <c r="N1330" s="85"/>
      <c r="O1330" s="158"/>
    </row>
    <row r="1331" spans="1:15" ht="15" customHeight="1" x14ac:dyDescent="0.25">
      <c r="A1331" s="82"/>
      <c r="B1331" s="35"/>
      <c r="C1331" s="37"/>
      <c r="D1331" s="35"/>
      <c r="E1331" s="35"/>
      <c r="F1331" s="36"/>
      <c r="G1331" s="35"/>
      <c r="H1331" s="35"/>
      <c r="I1331" s="200"/>
      <c r="J1331" s="199"/>
      <c r="K1331" s="204"/>
      <c r="L1331" s="85"/>
      <c r="M1331" s="85"/>
      <c r="N1331" s="85"/>
      <c r="O1331" s="158"/>
    </row>
    <row r="1332" spans="1:15" ht="15" customHeight="1" x14ac:dyDescent="0.25">
      <c r="A1332" s="82"/>
      <c r="B1332" s="35"/>
      <c r="C1332" s="37"/>
      <c r="D1332" s="35"/>
      <c r="E1332" s="35"/>
      <c r="F1332" s="36"/>
      <c r="G1332" s="35"/>
      <c r="H1332" s="35"/>
      <c r="I1332" s="200"/>
      <c r="J1332" s="199"/>
      <c r="K1332" s="204"/>
      <c r="L1332" s="85"/>
      <c r="M1332" s="85"/>
      <c r="N1332" s="85"/>
      <c r="O1332" s="158"/>
    </row>
    <row r="1333" spans="1:15" ht="15" customHeight="1" x14ac:dyDescent="0.25">
      <c r="A1333" s="82"/>
      <c r="B1333" s="35"/>
      <c r="C1333" s="37"/>
      <c r="D1333" s="35"/>
      <c r="E1333" s="35"/>
      <c r="F1333" s="36"/>
      <c r="G1333" s="35"/>
      <c r="H1333" s="35"/>
      <c r="I1333" s="200"/>
      <c r="J1333" s="199"/>
      <c r="K1333" s="204"/>
      <c r="L1333" s="85"/>
      <c r="M1333" s="85"/>
      <c r="N1333" s="85"/>
      <c r="O1333" s="158"/>
    </row>
    <row r="1334" spans="1:15" ht="15" customHeight="1" x14ac:dyDescent="0.25">
      <c r="A1334" s="82"/>
      <c r="B1334" s="35"/>
      <c r="C1334" s="37"/>
      <c r="D1334" s="35"/>
      <c r="E1334" s="35"/>
      <c r="F1334" s="36"/>
      <c r="G1334" s="35"/>
      <c r="H1334" s="35"/>
      <c r="I1334" s="200"/>
      <c r="J1334" s="199"/>
      <c r="K1334" s="204"/>
      <c r="L1334" s="85"/>
      <c r="M1334" s="85"/>
      <c r="N1334" s="85"/>
      <c r="O1334" s="158"/>
    </row>
    <row r="1335" spans="1:15" ht="15" customHeight="1" x14ac:dyDescent="0.25">
      <c r="A1335" s="82"/>
      <c r="B1335" s="35"/>
      <c r="C1335" s="37"/>
      <c r="D1335" s="35"/>
      <c r="E1335" s="35"/>
      <c r="F1335" s="36"/>
      <c r="G1335" s="35"/>
      <c r="H1335" s="35"/>
      <c r="I1335" s="200"/>
      <c r="J1335" s="199"/>
      <c r="K1335" s="204"/>
      <c r="L1335" s="85"/>
      <c r="M1335" s="85"/>
      <c r="N1335" s="85"/>
      <c r="O1335" s="158"/>
    </row>
    <row r="1336" spans="1:15" ht="15" customHeight="1" x14ac:dyDescent="0.25">
      <c r="A1336" s="82"/>
      <c r="B1336" s="35"/>
      <c r="C1336" s="37"/>
      <c r="D1336" s="35"/>
      <c r="E1336" s="35"/>
      <c r="F1336" s="36"/>
      <c r="G1336" s="35"/>
      <c r="H1336" s="35"/>
      <c r="I1336" s="200"/>
      <c r="J1336" s="199"/>
      <c r="K1336" s="204"/>
      <c r="L1336" s="85"/>
      <c r="M1336" s="85"/>
      <c r="N1336" s="85"/>
      <c r="O1336" s="158"/>
    </row>
    <row r="1337" spans="1:15" ht="15" customHeight="1" x14ac:dyDescent="0.25">
      <c r="A1337" s="82"/>
      <c r="B1337" s="35"/>
      <c r="C1337" s="37"/>
      <c r="D1337" s="35"/>
      <c r="E1337" s="35"/>
      <c r="F1337" s="36"/>
      <c r="G1337" s="35"/>
      <c r="H1337" s="35"/>
      <c r="I1337" s="200"/>
      <c r="J1337" s="199"/>
      <c r="K1337" s="204"/>
      <c r="L1337" s="85"/>
      <c r="M1337" s="85"/>
      <c r="N1337" s="85"/>
      <c r="O1337" s="158"/>
    </row>
    <row r="1338" spans="1:15" ht="15" customHeight="1" x14ac:dyDescent="0.25">
      <c r="A1338" s="82"/>
      <c r="B1338" s="35"/>
      <c r="C1338" s="37"/>
      <c r="D1338" s="35"/>
      <c r="E1338" s="35"/>
      <c r="F1338" s="36"/>
      <c r="G1338" s="35"/>
      <c r="H1338" s="35"/>
      <c r="I1338" s="200"/>
      <c r="J1338" s="199"/>
      <c r="K1338" s="204"/>
      <c r="L1338" s="85"/>
      <c r="M1338" s="85"/>
      <c r="N1338" s="85"/>
      <c r="O1338" s="158"/>
    </row>
    <row r="1339" spans="1:15" ht="15" customHeight="1" x14ac:dyDescent="0.25">
      <c r="A1339" s="82"/>
      <c r="B1339" s="35"/>
      <c r="C1339" s="37"/>
      <c r="D1339" s="35"/>
      <c r="E1339" s="35"/>
      <c r="F1339" s="36"/>
      <c r="G1339" s="35"/>
      <c r="H1339" s="35"/>
      <c r="I1339" s="200"/>
      <c r="J1339" s="199"/>
      <c r="K1339" s="204"/>
      <c r="L1339" s="85"/>
      <c r="M1339" s="85"/>
      <c r="N1339" s="85"/>
      <c r="O1339" s="158"/>
    </row>
    <row r="1340" spans="1:15" ht="15" customHeight="1" x14ac:dyDescent="0.25">
      <c r="A1340" s="82"/>
      <c r="B1340" s="35"/>
      <c r="C1340" s="37"/>
      <c r="D1340" s="35"/>
      <c r="E1340" s="35"/>
      <c r="F1340" s="36"/>
      <c r="G1340" s="35"/>
      <c r="H1340" s="35"/>
      <c r="I1340" s="200"/>
      <c r="J1340" s="199"/>
      <c r="K1340" s="204"/>
      <c r="L1340" s="85"/>
      <c r="M1340" s="85"/>
      <c r="N1340" s="85"/>
      <c r="O1340" s="158"/>
    </row>
    <row r="1341" spans="1:15" ht="15" customHeight="1" x14ac:dyDescent="0.25">
      <c r="A1341" s="82"/>
      <c r="B1341" s="35"/>
      <c r="C1341" s="37"/>
      <c r="D1341" s="35"/>
      <c r="E1341" s="35"/>
      <c r="F1341" s="36"/>
      <c r="G1341" s="35"/>
      <c r="H1341" s="35"/>
      <c r="I1341" s="200"/>
      <c r="J1341" s="199"/>
      <c r="K1341" s="204"/>
      <c r="L1341" s="85"/>
      <c r="M1341" s="85"/>
      <c r="N1341" s="85"/>
      <c r="O1341" s="158"/>
    </row>
    <row r="1342" spans="1:15" ht="15" customHeight="1" x14ac:dyDescent="0.25">
      <c r="A1342" s="82"/>
      <c r="B1342" s="35"/>
      <c r="C1342" s="37"/>
      <c r="D1342" s="35"/>
      <c r="E1342" s="35"/>
      <c r="F1342" s="36"/>
      <c r="G1342" s="35"/>
      <c r="H1342" s="35"/>
      <c r="I1342" s="200"/>
      <c r="J1342" s="199"/>
      <c r="K1342" s="204"/>
      <c r="L1342" s="85"/>
      <c r="M1342" s="85"/>
      <c r="N1342" s="85"/>
      <c r="O1342" s="158"/>
    </row>
    <row r="1343" spans="1:15" ht="15" customHeight="1" x14ac:dyDescent="0.25">
      <c r="A1343" s="82"/>
      <c r="B1343" s="35"/>
      <c r="C1343" s="37"/>
      <c r="D1343" s="35"/>
      <c r="E1343" s="35"/>
      <c r="F1343" s="36"/>
      <c r="G1343" s="35"/>
      <c r="H1343" s="35"/>
      <c r="I1343" s="200"/>
      <c r="J1343" s="199"/>
      <c r="K1343" s="204"/>
      <c r="L1343" s="85"/>
      <c r="M1343" s="85"/>
      <c r="N1343" s="85"/>
      <c r="O1343" s="158"/>
    </row>
    <row r="1344" spans="1:15" ht="15" customHeight="1" x14ac:dyDescent="0.25">
      <c r="A1344" s="82"/>
      <c r="B1344" s="35"/>
      <c r="C1344" s="37"/>
      <c r="D1344" s="35"/>
      <c r="E1344" s="35"/>
      <c r="F1344" s="36"/>
      <c r="G1344" s="35"/>
      <c r="H1344" s="35"/>
      <c r="I1344" s="200"/>
      <c r="J1344" s="199"/>
      <c r="K1344" s="204"/>
      <c r="L1344" s="85"/>
      <c r="M1344" s="85"/>
      <c r="N1344" s="85"/>
      <c r="O1344" s="158"/>
    </row>
    <row r="1345" spans="1:15" ht="15" customHeight="1" x14ac:dyDescent="0.25">
      <c r="A1345" s="82"/>
      <c r="B1345" s="35"/>
      <c r="C1345" s="37"/>
      <c r="D1345" s="35"/>
      <c r="E1345" s="35"/>
      <c r="F1345" s="36"/>
      <c r="G1345" s="35"/>
      <c r="H1345" s="35"/>
      <c r="I1345" s="200"/>
      <c r="J1345" s="199"/>
      <c r="K1345" s="204"/>
      <c r="L1345" s="85"/>
      <c r="M1345" s="85"/>
      <c r="N1345" s="85"/>
      <c r="O1345" s="158"/>
    </row>
    <row r="1346" spans="1:15" ht="15" customHeight="1" x14ac:dyDescent="0.25">
      <c r="A1346" s="82"/>
      <c r="B1346" s="35"/>
      <c r="C1346" s="37"/>
      <c r="D1346" s="35"/>
      <c r="E1346" s="35"/>
      <c r="F1346" s="36"/>
      <c r="G1346" s="35"/>
      <c r="H1346" s="35"/>
      <c r="I1346" s="200"/>
      <c r="J1346" s="199"/>
      <c r="K1346" s="204"/>
      <c r="L1346" s="85"/>
      <c r="M1346" s="85"/>
      <c r="N1346" s="85"/>
      <c r="O1346" s="158"/>
    </row>
    <row r="1347" spans="1:15" ht="15" customHeight="1" x14ac:dyDescent="0.25">
      <c r="A1347" s="82"/>
      <c r="B1347" s="35"/>
      <c r="C1347" s="37"/>
      <c r="D1347" s="35"/>
      <c r="E1347" s="35"/>
      <c r="F1347" s="36"/>
      <c r="G1347" s="35"/>
      <c r="H1347" s="35"/>
      <c r="I1347" s="200"/>
      <c r="J1347" s="199"/>
      <c r="K1347" s="204"/>
      <c r="L1347" s="85"/>
      <c r="M1347" s="85"/>
      <c r="N1347" s="85"/>
      <c r="O1347" s="158"/>
    </row>
    <row r="1348" spans="1:15" ht="15" customHeight="1" x14ac:dyDescent="0.25">
      <c r="A1348" s="82"/>
      <c r="B1348" s="35"/>
      <c r="C1348" s="37"/>
      <c r="D1348" s="35"/>
      <c r="E1348" s="35"/>
      <c r="F1348" s="36"/>
      <c r="G1348" s="35"/>
      <c r="H1348" s="35"/>
      <c r="I1348" s="200"/>
      <c r="J1348" s="199"/>
      <c r="K1348" s="204"/>
      <c r="L1348" s="85"/>
      <c r="M1348" s="85"/>
      <c r="N1348" s="85"/>
      <c r="O1348" s="158"/>
    </row>
    <row r="1349" spans="1:15" ht="15" customHeight="1" x14ac:dyDescent="0.25">
      <c r="A1349" s="82"/>
      <c r="B1349" s="35"/>
      <c r="C1349" s="37"/>
      <c r="D1349" s="35"/>
      <c r="E1349" s="35"/>
      <c r="F1349" s="36"/>
      <c r="G1349" s="35"/>
      <c r="H1349" s="35"/>
      <c r="I1349" s="200"/>
      <c r="J1349" s="199"/>
      <c r="K1349" s="204"/>
      <c r="L1349" s="85"/>
      <c r="M1349" s="85"/>
      <c r="N1349" s="85"/>
      <c r="O1349" s="158"/>
    </row>
    <row r="1350" spans="1:15" ht="15" customHeight="1" x14ac:dyDescent="0.25">
      <c r="A1350" s="82"/>
      <c r="B1350" s="35"/>
      <c r="C1350" s="37"/>
      <c r="D1350" s="35"/>
      <c r="E1350" s="35"/>
      <c r="F1350" s="36"/>
      <c r="G1350" s="35"/>
      <c r="H1350" s="35"/>
      <c r="I1350" s="200"/>
      <c r="J1350" s="199"/>
      <c r="K1350" s="204"/>
      <c r="L1350" s="85"/>
      <c r="M1350" s="85"/>
      <c r="N1350" s="85"/>
      <c r="O1350" s="158"/>
    </row>
    <row r="1351" spans="1:15" ht="15" customHeight="1" x14ac:dyDescent="0.25">
      <c r="A1351" s="82"/>
      <c r="B1351" s="35"/>
      <c r="C1351" s="37"/>
      <c r="D1351" s="35"/>
      <c r="E1351" s="35"/>
      <c r="F1351" s="36"/>
      <c r="G1351" s="35"/>
      <c r="H1351" s="35"/>
      <c r="I1351" s="200"/>
      <c r="J1351" s="199"/>
      <c r="K1351" s="204"/>
      <c r="L1351" s="85"/>
      <c r="M1351" s="85"/>
      <c r="N1351" s="85"/>
      <c r="O1351" s="158"/>
    </row>
    <row r="1352" spans="1:15" ht="15" customHeight="1" x14ac:dyDescent="0.25">
      <c r="A1352" s="82"/>
      <c r="B1352" s="35"/>
      <c r="C1352" s="37"/>
      <c r="D1352" s="35"/>
      <c r="E1352" s="35"/>
      <c r="F1352" s="36"/>
      <c r="G1352" s="35"/>
      <c r="H1352" s="35"/>
      <c r="I1352" s="200"/>
      <c r="J1352" s="199"/>
      <c r="K1352" s="204"/>
      <c r="L1352" s="85"/>
      <c r="M1352" s="85"/>
      <c r="N1352" s="85"/>
      <c r="O1352" s="158"/>
    </row>
    <row r="1353" spans="1:15" ht="15" customHeight="1" x14ac:dyDescent="0.25">
      <c r="A1353" s="82"/>
      <c r="B1353" s="35"/>
      <c r="C1353" s="37"/>
      <c r="D1353" s="35"/>
      <c r="E1353" s="35"/>
      <c r="F1353" s="36"/>
      <c r="G1353" s="35"/>
      <c r="H1353" s="35"/>
      <c r="I1353" s="200"/>
      <c r="J1353" s="199"/>
      <c r="K1353" s="204"/>
      <c r="L1353" s="85"/>
      <c r="M1353" s="85"/>
      <c r="N1353" s="85"/>
      <c r="O1353" s="158"/>
    </row>
    <row r="1354" spans="1:15" ht="15" customHeight="1" x14ac:dyDescent="0.25">
      <c r="A1354" s="82"/>
      <c r="B1354" s="35"/>
      <c r="C1354" s="37"/>
      <c r="D1354" s="35"/>
      <c r="E1354" s="35"/>
      <c r="F1354" s="36"/>
      <c r="G1354" s="35"/>
      <c r="H1354" s="35"/>
      <c r="I1354" s="200"/>
      <c r="J1354" s="199"/>
      <c r="K1354" s="204"/>
      <c r="L1354" s="85"/>
      <c r="M1354" s="85"/>
      <c r="N1354" s="85"/>
      <c r="O1354" s="158"/>
    </row>
    <row r="1355" spans="1:15" ht="15" customHeight="1" x14ac:dyDescent="0.25">
      <c r="A1355" s="82"/>
      <c r="B1355" s="35"/>
      <c r="C1355" s="37"/>
      <c r="D1355" s="35"/>
      <c r="E1355" s="35"/>
      <c r="F1355" s="36"/>
      <c r="G1355" s="35"/>
      <c r="H1355" s="35"/>
      <c r="I1355" s="200"/>
      <c r="J1355" s="199"/>
      <c r="K1355" s="204"/>
      <c r="L1355" s="85"/>
      <c r="M1355" s="85"/>
      <c r="N1355" s="85"/>
      <c r="O1355" s="158"/>
    </row>
    <row r="1356" spans="1:15" ht="15" customHeight="1" x14ac:dyDescent="0.25">
      <c r="A1356" s="82"/>
      <c r="B1356" s="35"/>
      <c r="C1356" s="37"/>
      <c r="D1356" s="35"/>
      <c r="E1356" s="35"/>
      <c r="F1356" s="36"/>
      <c r="G1356" s="35"/>
      <c r="H1356" s="35"/>
      <c r="I1356" s="200"/>
      <c r="J1356" s="199"/>
      <c r="K1356" s="204"/>
      <c r="L1356" s="85"/>
      <c r="M1356" s="85"/>
      <c r="N1356" s="85"/>
      <c r="O1356" s="158"/>
    </row>
    <row r="1357" spans="1:15" ht="15" customHeight="1" x14ac:dyDescent="0.25">
      <c r="A1357" s="82"/>
      <c r="B1357" s="35"/>
      <c r="C1357" s="37"/>
      <c r="D1357" s="35"/>
      <c r="E1357" s="35"/>
      <c r="F1357" s="36"/>
      <c r="G1357" s="35"/>
      <c r="H1357" s="35"/>
      <c r="I1357" s="200"/>
      <c r="J1357" s="199"/>
      <c r="K1357" s="204"/>
      <c r="L1357" s="85"/>
      <c r="M1357" s="85"/>
      <c r="N1357" s="85"/>
      <c r="O1357" s="158"/>
    </row>
    <row r="1358" spans="1:15" ht="15" customHeight="1" x14ac:dyDescent="0.25">
      <c r="A1358" s="82"/>
      <c r="B1358" s="35"/>
      <c r="C1358" s="37"/>
      <c r="D1358" s="35"/>
      <c r="E1358" s="35"/>
      <c r="F1358" s="36"/>
      <c r="G1358" s="35"/>
      <c r="H1358" s="35"/>
      <c r="I1358" s="200"/>
      <c r="J1358" s="199"/>
      <c r="K1358" s="204"/>
      <c r="L1358" s="85"/>
      <c r="M1358" s="85"/>
      <c r="N1358" s="85"/>
      <c r="O1358" s="158"/>
    </row>
    <row r="1359" spans="1:15" ht="15" customHeight="1" x14ac:dyDescent="0.25">
      <c r="A1359" s="82"/>
      <c r="B1359" s="35"/>
      <c r="C1359" s="37"/>
      <c r="D1359" s="35"/>
      <c r="E1359" s="35"/>
      <c r="F1359" s="36"/>
      <c r="G1359" s="35"/>
      <c r="H1359" s="35"/>
      <c r="I1359" s="200"/>
      <c r="J1359" s="199"/>
      <c r="K1359" s="204"/>
      <c r="L1359" s="85"/>
      <c r="M1359" s="85"/>
      <c r="N1359" s="85"/>
      <c r="O1359" s="158"/>
    </row>
    <row r="1360" spans="1:15" ht="15" customHeight="1" x14ac:dyDescent="0.25">
      <c r="A1360" s="82"/>
      <c r="B1360" s="35"/>
      <c r="C1360" s="37"/>
      <c r="D1360" s="35"/>
      <c r="E1360" s="35"/>
      <c r="F1360" s="36"/>
      <c r="G1360" s="35"/>
      <c r="H1360" s="35"/>
      <c r="I1360" s="200"/>
      <c r="J1360" s="199"/>
      <c r="K1360" s="204"/>
      <c r="L1360" s="85"/>
      <c r="M1360" s="85"/>
      <c r="N1360" s="85"/>
      <c r="O1360" s="158"/>
    </row>
    <row r="1361" spans="1:15" ht="15" customHeight="1" x14ac:dyDescent="0.25">
      <c r="A1361" s="82"/>
      <c r="B1361" s="35"/>
      <c r="C1361" s="37"/>
      <c r="D1361" s="35"/>
      <c r="E1361" s="35"/>
      <c r="F1361" s="36"/>
      <c r="G1361" s="35"/>
      <c r="H1361" s="35"/>
      <c r="I1361" s="200"/>
      <c r="J1361" s="199"/>
      <c r="K1361" s="204"/>
      <c r="L1361" s="85"/>
      <c r="M1361" s="85"/>
      <c r="N1361" s="85"/>
      <c r="O1361" s="158"/>
    </row>
    <row r="1362" spans="1:15" ht="15" customHeight="1" x14ac:dyDescent="0.25">
      <c r="A1362" s="82"/>
      <c r="B1362" s="35"/>
      <c r="C1362" s="37"/>
      <c r="D1362" s="35"/>
      <c r="E1362" s="35"/>
      <c r="F1362" s="36"/>
      <c r="G1362" s="35"/>
      <c r="H1362" s="35"/>
      <c r="I1362" s="200"/>
      <c r="J1362" s="199"/>
      <c r="K1362" s="204"/>
      <c r="L1362" s="85"/>
      <c r="M1362" s="85"/>
      <c r="N1362" s="85"/>
      <c r="O1362" s="158"/>
    </row>
    <row r="1363" spans="1:15" ht="15" customHeight="1" x14ac:dyDescent="0.25">
      <c r="A1363" s="82"/>
      <c r="B1363" s="35"/>
      <c r="C1363" s="37"/>
      <c r="D1363" s="35"/>
      <c r="E1363" s="35"/>
      <c r="F1363" s="36"/>
      <c r="G1363" s="35"/>
      <c r="H1363" s="35"/>
      <c r="I1363" s="200"/>
      <c r="J1363" s="199"/>
      <c r="K1363" s="204"/>
      <c r="L1363" s="85"/>
      <c r="M1363" s="85"/>
      <c r="N1363" s="85"/>
      <c r="O1363" s="158"/>
    </row>
    <row r="1364" spans="1:15" ht="15" customHeight="1" x14ac:dyDescent="0.25">
      <c r="A1364" s="82"/>
      <c r="B1364" s="35"/>
      <c r="C1364" s="37"/>
      <c r="D1364" s="35"/>
      <c r="E1364" s="35"/>
      <c r="F1364" s="36"/>
      <c r="G1364" s="35"/>
      <c r="H1364" s="35"/>
      <c r="I1364" s="200"/>
      <c r="J1364" s="199"/>
      <c r="K1364" s="204"/>
      <c r="L1364" s="85"/>
      <c r="M1364" s="85"/>
      <c r="N1364" s="85"/>
      <c r="O1364" s="158"/>
    </row>
    <row r="1365" spans="1:15" ht="15" customHeight="1" x14ac:dyDescent="0.25">
      <c r="A1365" s="82"/>
      <c r="B1365" s="35"/>
      <c r="C1365" s="37"/>
      <c r="D1365" s="35"/>
      <c r="E1365" s="35"/>
      <c r="F1365" s="36"/>
      <c r="G1365" s="35"/>
      <c r="H1365" s="35"/>
      <c r="I1365" s="200"/>
      <c r="J1365" s="199"/>
      <c r="K1365" s="204"/>
      <c r="L1365" s="85"/>
      <c r="M1365" s="85"/>
      <c r="N1365" s="85"/>
      <c r="O1365" s="158"/>
    </row>
    <row r="1366" spans="1:15" ht="15" customHeight="1" x14ac:dyDescent="0.25">
      <c r="A1366" s="82"/>
      <c r="B1366" s="35"/>
      <c r="C1366" s="37"/>
      <c r="D1366" s="35"/>
      <c r="E1366" s="35"/>
      <c r="F1366" s="36"/>
      <c r="G1366" s="35"/>
      <c r="H1366" s="35"/>
      <c r="I1366" s="200"/>
      <c r="J1366" s="199"/>
      <c r="K1366" s="204"/>
      <c r="L1366" s="85"/>
      <c r="M1366" s="85"/>
      <c r="N1366" s="85"/>
      <c r="O1366" s="158"/>
    </row>
    <row r="1367" spans="1:15" ht="15" customHeight="1" x14ac:dyDescent="0.25">
      <c r="A1367" s="82"/>
      <c r="B1367" s="35"/>
      <c r="C1367" s="37"/>
      <c r="D1367" s="35"/>
      <c r="E1367" s="35"/>
      <c r="F1367" s="36"/>
      <c r="G1367" s="35"/>
      <c r="H1367" s="35"/>
      <c r="I1367" s="200"/>
      <c r="J1367" s="199"/>
      <c r="K1367" s="204"/>
      <c r="L1367" s="85"/>
      <c r="M1367" s="85"/>
      <c r="N1367" s="85"/>
      <c r="O1367" s="158"/>
    </row>
    <row r="1368" spans="1:15" ht="15" customHeight="1" x14ac:dyDescent="0.25">
      <c r="A1368" s="82"/>
      <c r="B1368" s="35"/>
      <c r="C1368" s="37"/>
      <c r="D1368" s="35"/>
      <c r="E1368" s="35"/>
      <c r="F1368" s="36"/>
      <c r="G1368" s="35"/>
      <c r="H1368" s="35"/>
      <c r="I1368" s="200"/>
      <c r="J1368" s="199"/>
      <c r="K1368" s="204"/>
      <c r="L1368" s="85"/>
      <c r="M1368" s="85"/>
      <c r="N1368" s="85"/>
      <c r="O1368" s="158"/>
    </row>
    <row r="1369" spans="1:15" ht="15" customHeight="1" x14ac:dyDescent="0.25">
      <c r="A1369" s="82"/>
      <c r="B1369" s="35"/>
      <c r="C1369" s="37"/>
      <c r="D1369" s="35"/>
      <c r="E1369" s="35"/>
      <c r="F1369" s="36"/>
      <c r="G1369" s="35"/>
      <c r="H1369" s="35"/>
      <c r="I1369" s="200"/>
      <c r="J1369" s="199"/>
      <c r="K1369" s="204"/>
      <c r="L1369" s="85"/>
      <c r="M1369" s="85"/>
      <c r="N1369" s="85"/>
      <c r="O1369" s="158"/>
    </row>
    <row r="1370" spans="1:15" ht="15" customHeight="1" x14ac:dyDescent="0.25">
      <c r="A1370" s="82"/>
      <c r="B1370" s="35"/>
      <c r="C1370" s="37"/>
      <c r="D1370" s="35"/>
      <c r="E1370" s="35"/>
      <c r="F1370" s="36"/>
      <c r="G1370" s="35"/>
      <c r="H1370" s="35"/>
      <c r="I1370" s="200"/>
      <c r="J1370" s="199"/>
      <c r="K1370" s="204"/>
      <c r="L1370" s="85"/>
      <c r="M1370" s="85"/>
      <c r="N1370" s="85"/>
      <c r="O1370" s="158"/>
    </row>
    <row r="1371" spans="1:15" ht="15" customHeight="1" x14ac:dyDescent="0.25">
      <c r="A1371" s="82"/>
      <c r="B1371" s="35"/>
      <c r="C1371" s="37"/>
      <c r="D1371" s="35"/>
      <c r="E1371" s="35"/>
      <c r="F1371" s="36"/>
      <c r="G1371" s="35"/>
      <c r="H1371" s="35"/>
      <c r="I1371" s="200"/>
      <c r="J1371" s="199"/>
      <c r="K1371" s="204"/>
      <c r="L1371" s="85"/>
      <c r="M1371" s="85"/>
      <c r="N1371" s="85"/>
      <c r="O1371" s="158"/>
    </row>
    <row r="1372" spans="1:15" ht="15" customHeight="1" x14ac:dyDescent="0.25">
      <c r="A1372" s="82"/>
      <c r="B1372" s="35"/>
      <c r="C1372" s="37"/>
      <c r="D1372" s="35"/>
      <c r="E1372" s="35"/>
      <c r="F1372" s="36"/>
      <c r="G1372" s="35"/>
      <c r="H1372" s="35"/>
      <c r="I1372" s="200"/>
      <c r="J1372" s="199"/>
      <c r="K1372" s="204"/>
      <c r="L1372" s="85"/>
      <c r="M1372" s="85"/>
      <c r="N1372" s="85"/>
      <c r="O1372" s="158"/>
    </row>
    <row r="1373" spans="1:15" ht="15" customHeight="1" x14ac:dyDescent="0.25">
      <c r="A1373" s="82"/>
      <c r="B1373" s="35"/>
      <c r="C1373" s="37"/>
      <c r="D1373" s="35"/>
      <c r="E1373" s="35"/>
      <c r="F1373" s="36"/>
      <c r="G1373" s="35"/>
      <c r="H1373" s="35"/>
      <c r="I1373" s="200"/>
      <c r="J1373" s="199"/>
      <c r="K1373" s="204"/>
      <c r="L1373" s="85"/>
      <c r="M1373" s="85"/>
      <c r="N1373" s="85"/>
      <c r="O1373" s="158"/>
    </row>
    <row r="1374" spans="1:15" ht="15" customHeight="1" x14ac:dyDescent="0.25">
      <c r="A1374" s="82"/>
      <c r="B1374" s="35"/>
      <c r="C1374" s="37"/>
      <c r="D1374" s="35"/>
      <c r="E1374" s="35"/>
      <c r="F1374" s="36"/>
      <c r="G1374" s="35"/>
      <c r="H1374" s="35"/>
      <c r="I1374" s="200"/>
      <c r="J1374" s="199"/>
      <c r="K1374" s="204"/>
      <c r="L1374" s="85"/>
      <c r="M1374" s="85"/>
      <c r="N1374" s="85"/>
      <c r="O1374" s="158"/>
    </row>
    <row r="1375" spans="1:15" ht="15" customHeight="1" x14ac:dyDescent="0.25">
      <c r="A1375" s="82"/>
      <c r="B1375" s="35"/>
      <c r="C1375" s="37"/>
      <c r="D1375" s="35"/>
      <c r="E1375" s="35"/>
      <c r="F1375" s="36"/>
      <c r="G1375" s="35"/>
      <c r="H1375" s="35"/>
      <c r="I1375" s="200"/>
      <c r="J1375" s="199"/>
      <c r="K1375" s="204"/>
      <c r="L1375" s="85"/>
      <c r="M1375" s="85"/>
      <c r="N1375" s="85"/>
      <c r="O1375" s="158"/>
    </row>
    <row r="1376" spans="1:15" ht="15" customHeight="1" x14ac:dyDescent="0.25">
      <c r="A1376" s="82"/>
      <c r="B1376" s="35"/>
      <c r="C1376" s="37"/>
      <c r="D1376" s="35"/>
      <c r="E1376" s="35"/>
      <c r="F1376" s="36"/>
      <c r="G1376" s="35"/>
      <c r="H1376" s="35"/>
      <c r="I1376" s="200"/>
      <c r="J1376" s="199"/>
      <c r="K1376" s="204"/>
      <c r="L1376" s="85"/>
      <c r="M1376" s="85"/>
      <c r="N1376" s="85"/>
      <c r="O1376" s="158"/>
    </row>
    <row r="1377" spans="1:15" ht="15" customHeight="1" x14ac:dyDescent="0.25">
      <c r="A1377" s="82"/>
      <c r="B1377" s="35"/>
      <c r="C1377" s="37"/>
      <c r="D1377" s="35"/>
      <c r="E1377" s="35"/>
      <c r="F1377" s="36"/>
      <c r="G1377" s="35"/>
      <c r="H1377" s="35"/>
      <c r="I1377" s="200"/>
      <c r="J1377" s="199"/>
      <c r="K1377" s="204"/>
      <c r="L1377" s="85"/>
      <c r="M1377" s="85"/>
      <c r="N1377" s="85"/>
      <c r="O1377" s="158"/>
    </row>
    <row r="1378" spans="1:15" ht="15" customHeight="1" x14ac:dyDescent="0.25">
      <c r="A1378" s="82"/>
      <c r="B1378" s="35"/>
      <c r="C1378" s="37"/>
      <c r="D1378" s="35"/>
      <c r="E1378" s="35"/>
      <c r="F1378" s="36"/>
      <c r="G1378" s="35"/>
      <c r="H1378" s="35"/>
      <c r="I1378" s="200"/>
      <c r="J1378" s="199"/>
      <c r="K1378" s="204"/>
      <c r="L1378" s="85"/>
      <c r="M1378" s="85"/>
      <c r="N1378" s="85"/>
      <c r="O1378" s="158"/>
    </row>
    <row r="1379" spans="1:15" ht="15" customHeight="1" x14ac:dyDescent="0.25">
      <c r="A1379" s="82"/>
      <c r="B1379" s="35"/>
      <c r="C1379" s="37"/>
      <c r="D1379" s="35"/>
      <c r="E1379" s="35"/>
      <c r="F1379" s="36"/>
      <c r="G1379" s="35"/>
      <c r="H1379" s="35"/>
      <c r="I1379" s="200"/>
      <c r="J1379" s="199"/>
      <c r="K1379" s="204"/>
      <c r="L1379" s="85"/>
      <c r="M1379" s="85"/>
      <c r="N1379" s="85"/>
      <c r="O1379" s="158"/>
    </row>
    <row r="1380" spans="1:15" ht="15" customHeight="1" x14ac:dyDescent="0.25">
      <c r="A1380" s="82"/>
      <c r="B1380" s="35"/>
      <c r="C1380" s="37"/>
      <c r="D1380" s="35"/>
      <c r="E1380" s="35"/>
      <c r="F1380" s="36"/>
      <c r="G1380" s="35"/>
      <c r="H1380" s="35"/>
      <c r="I1380" s="200"/>
      <c r="J1380" s="199"/>
      <c r="K1380" s="204"/>
      <c r="L1380" s="85"/>
      <c r="M1380" s="85"/>
      <c r="N1380" s="85"/>
      <c r="O1380" s="158"/>
    </row>
    <row r="1381" spans="1:15" ht="15" customHeight="1" x14ac:dyDescent="0.25">
      <c r="A1381" s="82"/>
      <c r="B1381" s="35"/>
      <c r="C1381" s="37"/>
      <c r="D1381" s="35"/>
      <c r="E1381" s="35"/>
      <c r="F1381" s="36"/>
      <c r="G1381" s="35"/>
      <c r="H1381" s="35"/>
      <c r="I1381" s="200"/>
      <c r="J1381" s="199"/>
      <c r="K1381" s="204"/>
      <c r="L1381" s="85"/>
      <c r="M1381" s="85"/>
      <c r="N1381" s="85"/>
      <c r="O1381" s="158"/>
    </row>
    <row r="1382" spans="1:15" ht="15" customHeight="1" x14ac:dyDescent="0.25">
      <c r="A1382" s="82"/>
      <c r="B1382" s="35"/>
      <c r="C1382" s="37"/>
      <c r="D1382" s="35"/>
      <c r="E1382" s="35"/>
      <c r="F1382" s="36"/>
      <c r="G1382" s="35"/>
      <c r="H1382" s="35"/>
      <c r="I1382" s="200"/>
      <c r="J1382" s="199"/>
      <c r="K1382" s="204"/>
      <c r="L1382" s="85"/>
      <c r="M1382" s="85"/>
      <c r="N1382" s="85"/>
      <c r="O1382" s="158"/>
    </row>
    <row r="1383" spans="1:15" ht="15" customHeight="1" x14ac:dyDescent="0.25">
      <c r="A1383" s="82"/>
      <c r="B1383" s="35"/>
      <c r="C1383" s="37"/>
      <c r="D1383" s="35"/>
      <c r="E1383" s="35"/>
      <c r="F1383" s="36"/>
      <c r="G1383" s="35"/>
      <c r="H1383" s="35"/>
      <c r="I1383" s="200"/>
      <c r="J1383" s="199"/>
      <c r="K1383" s="204"/>
      <c r="L1383" s="85"/>
      <c r="M1383" s="85"/>
      <c r="N1383" s="85"/>
      <c r="O1383" s="158"/>
    </row>
    <row r="1384" spans="1:15" ht="15" customHeight="1" x14ac:dyDescent="0.25">
      <c r="A1384" s="82"/>
      <c r="B1384" s="35"/>
      <c r="C1384" s="37"/>
      <c r="D1384" s="35"/>
      <c r="E1384" s="35"/>
      <c r="F1384" s="36"/>
      <c r="G1384" s="35"/>
      <c r="H1384" s="35"/>
      <c r="I1384" s="200"/>
      <c r="J1384" s="199"/>
      <c r="K1384" s="204"/>
      <c r="L1384" s="85"/>
      <c r="M1384" s="85"/>
      <c r="N1384" s="85"/>
      <c r="O1384" s="158"/>
    </row>
    <row r="1385" spans="1:15" ht="15" customHeight="1" x14ac:dyDescent="0.25">
      <c r="A1385" s="82"/>
      <c r="B1385" s="35"/>
      <c r="C1385" s="37"/>
      <c r="D1385" s="35"/>
      <c r="E1385" s="35"/>
      <c r="F1385" s="36"/>
      <c r="G1385" s="35"/>
      <c r="H1385" s="35"/>
      <c r="I1385" s="200"/>
      <c r="J1385" s="199"/>
      <c r="K1385" s="204"/>
      <c r="L1385" s="85"/>
      <c r="M1385" s="85"/>
      <c r="N1385" s="85"/>
      <c r="O1385" s="158"/>
    </row>
    <row r="1386" spans="1:15" ht="15" customHeight="1" x14ac:dyDescent="0.25">
      <c r="A1386" s="82"/>
      <c r="B1386" s="35"/>
      <c r="C1386" s="37"/>
      <c r="D1386" s="35"/>
      <c r="E1386" s="35"/>
      <c r="F1386" s="36"/>
      <c r="G1386" s="35"/>
      <c r="H1386" s="35"/>
      <c r="I1386" s="200"/>
      <c r="J1386" s="199"/>
      <c r="K1386" s="204"/>
      <c r="L1386" s="85"/>
      <c r="M1386" s="85"/>
      <c r="N1386" s="85"/>
      <c r="O1386" s="158"/>
    </row>
    <row r="1387" spans="1:15" ht="15" customHeight="1" x14ac:dyDescent="0.25">
      <c r="A1387" s="82"/>
      <c r="B1387" s="35"/>
      <c r="C1387" s="37"/>
      <c r="D1387" s="35"/>
      <c r="E1387" s="35"/>
      <c r="F1387" s="36"/>
      <c r="G1387" s="35"/>
      <c r="H1387" s="35"/>
      <c r="I1387" s="200"/>
      <c r="J1387" s="199"/>
      <c r="K1387" s="204"/>
      <c r="L1387" s="85"/>
      <c r="M1387" s="85"/>
      <c r="N1387" s="85"/>
      <c r="O1387" s="158"/>
    </row>
    <row r="1388" spans="1:15" ht="15" customHeight="1" x14ac:dyDescent="0.25">
      <c r="A1388" s="82"/>
      <c r="B1388" s="35"/>
      <c r="C1388" s="37"/>
      <c r="D1388" s="35"/>
      <c r="E1388" s="35"/>
      <c r="F1388" s="36"/>
      <c r="G1388" s="35"/>
      <c r="H1388" s="35"/>
      <c r="I1388" s="200"/>
      <c r="J1388" s="199"/>
      <c r="K1388" s="204"/>
      <c r="L1388" s="85"/>
      <c r="M1388" s="85"/>
      <c r="N1388" s="85"/>
      <c r="O1388" s="158"/>
    </row>
    <row r="1389" spans="1:15" ht="15" customHeight="1" x14ac:dyDescent="0.25">
      <c r="A1389" s="82"/>
      <c r="B1389" s="35"/>
      <c r="C1389" s="37"/>
      <c r="D1389" s="35"/>
      <c r="E1389" s="35"/>
      <c r="F1389" s="36"/>
      <c r="G1389" s="35"/>
      <c r="H1389" s="35"/>
      <c r="I1389" s="200"/>
      <c r="J1389" s="199"/>
      <c r="K1389" s="204"/>
      <c r="L1389" s="85"/>
      <c r="M1389" s="85"/>
      <c r="N1389" s="85"/>
      <c r="O1389" s="158"/>
    </row>
    <row r="1390" spans="1:15" ht="15" customHeight="1" x14ac:dyDescent="0.25">
      <c r="A1390" s="82"/>
      <c r="B1390" s="35"/>
      <c r="C1390" s="37"/>
      <c r="D1390" s="35"/>
      <c r="E1390" s="35"/>
      <c r="F1390" s="36"/>
      <c r="G1390" s="35"/>
      <c r="H1390" s="35"/>
      <c r="I1390" s="200"/>
      <c r="J1390" s="199"/>
      <c r="K1390" s="204"/>
      <c r="L1390" s="85"/>
      <c r="M1390" s="85"/>
      <c r="N1390" s="85"/>
      <c r="O1390" s="158"/>
    </row>
    <row r="1391" spans="1:15" ht="15" customHeight="1" x14ac:dyDescent="0.25">
      <c r="A1391" s="82"/>
      <c r="B1391" s="35"/>
      <c r="C1391" s="37"/>
      <c r="D1391" s="35"/>
      <c r="E1391" s="35"/>
      <c r="F1391" s="36"/>
      <c r="G1391" s="35"/>
      <c r="H1391" s="35"/>
      <c r="I1391" s="200"/>
      <c r="J1391" s="199"/>
      <c r="K1391" s="204"/>
      <c r="L1391" s="85"/>
      <c r="M1391" s="85"/>
      <c r="N1391" s="85"/>
      <c r="O1391" s="158"/>
    </row>
    <row r="1392" spans="1:15" ht="15" customHeight="1" x14ac:dyDescent="0.25">
      <c r="A1392" s="82"/>
      <c r="B1392" s="35"/>
      <c r="C1392" s="37"/>
      <c r="D1392" s="35"/>
      <c r="E1392" s="35"/>
      <c r="F1392" s="36"/>
      <c r="G1392" s="35"/>
      <c r="H1392" s="35"/>
      <c r="I1392" s="200"/>
      <c r="J1392" s="199"/>
      <c r="K1392" s="204"/>
      <c r="L1392" s="85"/>
      <c r="M1392" s="85"/>
      <c r="N1392" s="85"/>
      <c r="O1392" s="158"/>
    </row>
    <row r="1393" spans="1:15" ht="15" customHeight="1" x14ac:dyDescent="0.25">
      <c r="A1393" s="82"/>
      <c r="B1393" s="35"/>
      <c r="C1393" s="37"/>
      <c r="D1393" s="35"/>
      <c r="E1393" s="35"/>
      <c r="F1393" s="36"/>
      <c r="G1393" s="35"/>
      <c r="H1393" s="35"/>
      <c r="I1393" s="200"/>
      <c r="J1393" s="199"/>
      <c r="K1393" s="204"/>
      <c r="L1393" s="85"/>
      <c r="M1393" s="85"/>
      <c r="N1393" s="85"/>
      <c r="O1393" s="158"/>
    </row>
    <row r="1394" spans="1:15" ht="15" customHeight="1" x14ac:dyDescent="0.25">
      <c r="A1394" s="82"/>
      <c r="B1394" s="35"/>
      <c r="C1394" s="37"/>
      <c r="D1394" s="35"/>
      <c r="E1394" s="35"/>
      <c r="F1394" s="36"/>
      <c r="G1394" s="35"/>
      <c r="H1394" s="35"/>
      <c r="I1394" s="200"/>
      <c r="J1394" s="199"/>
      <c r="K1394" s="204"/>
      <c r="L1394" s="85"/>
      <c r="M1394" s="85"/>
      <c r="N1394" s="85"/>
      <c r="O1394" s="158"/>
    </row>
    <row r="1395" spans="1:15" ht="15" customHeight="1" x14ac:dyDescent="0.25">
      <c r="A1395" s="82"/>
      <c r="B1395" s="35"/>
      <c r="C1395" s="37"/>
      <c r="D1395" s="35"/>
      <c r="E1395" s="35"/>
      <c r="F1395" s="36"/>
      <c r="G1395" s="35"/>
      <c r="H1395" s="35"/>
      <c r="I1395" s="200"/>
      <c r="J1395" s="199"/>
      <c r="K1395" s="204"/>
      <c r="L1395" s="85"/>
      <c r="M1395" s="85"/>
      <c r="N1395" s="85"/>
      <c r="O1395" s="158"/>
    </row>
    <row r="1396" spans="1:15" ht="15" customHeight="1" x14ac:dyDescent="0.25">
      <c r="A1396" s="82"/>
      <c r="B1396" s="35"/>
      <c r="C1396" s="37"/>
      <c r="D1396" s="35"/>
      <c r="E1396" s="35"/>
      <c r="F1396" s="36"/>
      <c r="G1396" s="35"/>
      <c r="H1396" s="35"/>
      <c r="I1396" s="200"/>
      <c r="J1396" s="199"/>
      <c r="K1396" s="204"/>
      <c r="L1396" s="85"/>
      <c r="M1396" s="85"/>
      <c r="N1396" s="85"/>
      <c r="O1396" s="158"/>
    </row>
    <row r="1397" spans="1:15" ht="15" customHeight="1" x14ac:dyDescent="0.25">
      <c r="A1397" s="82"/>
      <c r="B1397" s="35"/>
      <c r="C1397" s="37"/>
      <c r="D1397" s="35"/>
      <c r="E1397" s="35"/>
      <c r="F1397" s="36"/>
      <c r="G1397" s="35"/>
      <c r="H1397" s="35"/>
      <c r="I1397" s="200"/>
      <c r="J1397" s="199"/>
      <c r="K1397" s="204"/>
      <c r="L1397" s="85"/>
      <c r="M1397" s="85"/>
      <c r="N1397" s="85"/>
      <c r="O1397" s="158"/>
    </row>
    <row r="1398" spans="1:15" ht="15" customHeight="1" x14ac:dyDescent="0.25">
      <c r="A1398" s="82"/>
      <c r="B1398" s="35"/>
      <c r="C1398" s="37"/>
      <c r="D1398" s="35"/>
      <c r="E1398" s="35"/>
      <c r="F1398" s="36"/>
      <c r="G1398" s="35"/>
      <c r="H1398" s="35"/>
      <c r="I1398" s="200"/>
      <c r="J1398" s="199"/>
      <c r="K1398" s="204"/>
      <c r="L1398" s="85"/>
      <c r="M1398" s="85"/>
      <c r="N1398" s="85"/>
      <c r="O1398" s="158"/>
    </row>
    <row r="1399" spans="1:15" ht="15" customHeight="1" x14ac:dyDescent="0.25">
      <c r="A1399" s="82"/>
      <c r="B1399" s="35"/>
      <c r="C1399" s="37"/>
      <c r="D1399" s="35"/>
      <c r="E1399" s="35"/>
      <c r="F1399" s="36"/>
      <c r="G1399" s="35"/>
      <c r="H1399" s="35"/>
      <c r="I1399" s="200"/>
      <c r="J1399" s="199"/>
      <c r="K1399" s="204"/>
      <c r="L1399" s="85"/>
      <c r="M1399" s="85"/>
      <c r="N1399" s="85"/>
      <c r="O1399" s="158"/>
    </row>
    <row r="1400" spans="1:15" ht="15" customHeight="1" x14ac:dyDescent="0.25">
      <c r="A1400" s="82"/>
      <c r="B1400" s="35"/>
      <c r="C1400" s="37"/>
      <c r="D1400" s="35"/>
      <c r="E1400" s="35"/>
      <c r="F1400" s="36"/>
      <c r="G1400" s="35"/>
      <c r="H1400" s="35"/>
      <c r="I1400" s="200"/>
      <c r="J1400" s="199"/>
      <c r="K1400" s="204"/>
      <c r="L1400" s="85"/>
      <c r="M1400" s="85"/>
      <c r="N1400" s="85"/>
      <c r="O1400" s="158"/>
    </row>
    <row r="1401" spans="1:15" ht="15" customHeight="1" x14ac:dyDescent="0.25">
      <c r="A1401" s="82"/>
      <c r="B1401" s="35"/>
      <c r="C1401" s="37"/>
      <c r="D1401" s="35"/>
      <c r="E1401" s="35"/>
      <c r="F1401" s="36"/>
      <c r="G1401" s="35"/>
      <c r="H1401" s="35"/>
      <c r="I1401" s="200"/>
      <c r="J1401" s="199"/>
      <c r="K1401" s="204"/>
      <c r="L1401" s="85"/>
      <c r="M1401" s="85"/>
      <c r="N1401" s="85"/>
      <c r="O1401" s="158"/>
    </row>
    <row r="1402" spans="1:15" ht="15" customHeight="1" x14ac:dyDescent="0.25">
      <c r="A1402" s="82"/>
      <c r="B1402" s="35"/>
      <c r="C1402" s="37"/>
      <c r="D1402" s="35"/>
      <c r="E1402" s="35"/>
      <c r="F1402" s="36"/>
      <c r="G1402" s="35"/>
      <c r="H1402" s="35"/>
      <c r="I1402" s="200"/>
      <c r="J1402" s="199"/>
      <c r="K1402" s="204"/>
      <c r="L1402" s="85"/>
      <c r="M1402" s="85"/>
      <c r="N1402" s="85"/>
      <c r="O1402" s="158"/>
    </row>
    <row r="1403" spans="1:15" ht="15" customHeight="1" x14ac:dyDescent="0.25">
      <c r="A1403" s="82"/>
      <c r="B1403" s="35"/>
      <c r="C1403" s="37"/>
      <c r="D1403" s="35"/>
      <c r="E1403" s="35"/>
      <c r="F1403" s="36"/>
      <c r="G1403" s="35"/>
      <c r="H1403" s="35"/>
      <c r="I1403" s="200"/>
      <c r="J1403" s="199"/>
      <c r="K1403" s="204"/>
      <c r="L1403" s="85"/>
      <c r="M1403" s="85"/>
      <c r="N1403" s="85"/>
      <c r="O1403" s="158"/>
    </row>
    <row r="1404" spans="1:15" ht="15" customHeight="1" x14ac:dyDescent="0.25">
      <c r="A1404" s="82"/>
      <c r="B1404" s="35"/>
      <c r="C1404" s="37"/>
      <c r="D1404" s="35"/>
      <c r="E1404" s="35"/>
      <c r="F1404" s="36"/>
      <c r="G1404" s="35"/>
      <c r="H1404" s="35"/>
      <c r="I1404" s="200"/>
      <c r="J1404" s="199"/>
      <c r="K1404" s="204"/>
      <c r="L1404" s="85"/>
      <c r="M1404" s="85"/>
      <c r="N1404" s="85"/>
      <c r="O1404" s="158"/>
    </row>
    <row r="1405" spans="1:15" ht="15" customHeight="1" x14ac:dyDescent="0.25">
      <c r="A1405" s="82"/>
      <c r="B1405" s="35"/>
      <c r="C1405" s="37"/>
      <c r="D1405" s="35"/>
      <c r="E1405" s="35"/>
      <c r="F1405" s="36"/>
      <c r="G1405" s="35"/>
      <c r="H1405" s="35"/>
      <c r="I1405" s="200"/>
      <c r="J1405" s="199"/>
      <c r="K1405" s="204"/>
      <c r="L1405" s="85"/>
      <c r="M1405" s="85"/>
      <c r="N1405" s="85"/>
      <c r="O1405" s="158"/>
    </row>
    <row r="1406" spans="1:15" ht="15" customHeight="1" x14ac:dyDescent="0.25">
      <c r="A1406" s="82"/>
      <c r="B1406" s="35"/>
      <c r="C1406" s="37"/>
      <c r="D1406" s="35"/>
      <c r="E1406" s="35"/>
      <c r="F1406" s="36"/>
      <c r="G1406" s="35"/>
      <c r="H1406" s="35"/>
      <c r="I1406" s="200"/>
      <c r="J1406" s="199"/>
      <c r="K1406" s="204"/>
      <c r="L1406" s="85"/>
      <c r="M1406" s="85"/>
      <c r="N1406" s="85"/>
      <c r="O1406" s="158"/>
    </row>
    <row r="1407" spans="1:15" ht="15" customHeight="1" x14ac:dyDescent="0.25">
      <c r="A1407" s="82"/>
      <c r="B1407" s="35"/>
      <c r="C1407" s="37"/>
      <c r="D1407" s="35"/>
      <c r="E1407" s="35"/>
      <c r="F1407" s="36"/>
      <c r="G1407" s="35"/>
      <c r="H1407" s="35"/>
      <c r="I1407" s="200"/>
      <c r="J1407" s="199"/>
      <c r="K1407" s="204"/>
      <c r="L1407" s="85"/>
      <c r="M1407" s="85"/>
      <c r="N1407" s="85"/>
      <c r="O1407" s="158"/>
    </row>
    <row r="1408" spans="1:15" ht="15" customHeight="1" x14ac:dyDescent="0.25">
      <c r="A1408" s="82"/>
      <c r="B1408" s="35"/>
      <c r="C1408" s="37"/>
      <c r="D1408" s="35"/>
      <c r="E1408" s="35"/>
      <c r="F1408" s="36"/>
      <c r="G1408" s="35"/>
      <c r="H1408" s="35"/>
      <c r="I1408" s="200"/>
      <c r="J1408" s="199"/>
      <c r="K1408" s="204"/>
      <c r="L1408" s="85"/>
      <c r="M1408" s="85"/>
      <c r="N1408" s="85"/>
      <c r="O1408" s="158"/>
    </row>
    <row r="1409" spans="1:15" ht="15" customHeight="1" x14ac:dyDescent="0.25">
      <c r="A1409" s="82"/>
      <c r="B1409" s="35"/>
      <c r="C1409" s="37"/>
      <c r="D1409" s="35"/>
      <c r="E1409" s="35"/>
      <c r="F1409" s="36"/>
      <c r="G1409" s="35"/>
      <c r="H1409" s="35"/>
      <c r="I1409" s="200"/>
      <c r="J1409" s="199"/>
      <c r="K1409" s="204"/>
      <c r="L1409" s="85"/>
      <c r="M1409" s="85"/>
      <c r="N1409" s="85"/>
      <c r="O1409" s="158"/>
    </row>
    <row r="1410" spans="1:15" ht="15" customHeight="1" x14ac:dyDescent="0.25">
      <c r="A1410" s="82"/>
      <c r="B1410" s="35"/>
      <c r="C1410" s="37"/>
      <c r="D1410" s="35"/>
      <c r="E1410" s="35"/>
      <c r="F1410" s="36"/>
      <c r="G1410" s="35"/>
      <c r="H1410" s="35"/>
      <c r="I1410" s="200"/>
      <c r="J1410" s="199"/>
      <c r="K1410" s="204"/>
      <c r="L1410" s="85"/>
      <c r="M1410" s="85"/>
      <c r="N1410" s="85"/>
      <c r="O1410" s="158"/>
    </row>
    <row r="1411" spans="1:15" ht="15" customHeight="1" x14ac:dyDescent="0.25">
      <c r="A1411" s="82"/>
      <c r="B1411" s="35"/>
      <c r="C1411" s="37"/>
      <c r="D1411" s="35"/>
      <c r="E1411" s="35"/>
      <c r="F1411" s="36"/>
      <c r="G1411" s="35"/>
      <c r="H1411" s="35"/>
      <c r="I1411" s="200"/>
      <c r="J1411" s="199"/>
      <c r="K1411" s="204"/>
      <c r="L1411" s="85"/>
      <c r="M1411" s="85"/>
      <c r="N1411" s="85"/>
      <c r="O1411" s="158"/>
    </row>
    <row r="1412" spans="1:15" ht="15" customHeight="1" x14ac:dyDescent="0.25">
      <c r="A1412" s="82"/>
      <c r="B1412" s="35"/>
      <c r="C1412" s="37"/>
      <c r="D1412" s="35"/>
      <c r="E1412" s="35"/>
      <c r="F1412" s="36"/>
      <c r="G1412" s="35"/>
      <c r="H1412" s="35"/>
      <c r="I1412" s="200"/>
      <c r="J1412" s="199"/>
      <c r="K1412" s="204"/>
      <c r="L1412" s="85"/>
      <c r="M1412" s="85"/>
      <c r="N1412" s="85"/>
      <c r="O1412" s="158"/>
    </row>
    <row r="1413" spans="1:15" ht="15" customHeight="1" x14ac:dyDescent="0.25">
      <c r="A1413" s="82"/>
      <c r="B1413" s="35"/>
      <c r="C1413" s="37"/>
      <c r="D1413" s="35"/>
      <c r="E1413" s="35"/>
      <c r="F1413" s="36"/>
      <c r="G1413" s="35"/>
      <c r="H1413" s="35"/>
      <c r="I1413" s="200"/>
      <c r="J1413" s="199"/>
      <c r="K1413" s="204"/>
      <c r="L1413" s="85"/>
      <c r="M1413" s="85"/>
      <c r="N1413" s="85"/>
      <c r="O1413" s="158"/>
    </row>
    <row r="1414" spans="1:15" ht="15" customHeight="1" x14ac:dyDescent="0.25">
      <c r="A1414" s="82"/>
      <c r="B1414" s="35"/>
      <c r="C1414" s="37"/>
      <c r="D1414" s="35"/>
      <c r="E1414" s="35"/>
      <c r="F1414" s="36"/>
      <c r="G1414" s="35"/>
      <c r="H1414" s="35"/>
      <c r="I1414" s="200"/>
      <c r="J1414" s="199"/>
      <c r="K1414" s="204"/>
      <c r="L1414" s="85"/>
      <c r="M1414" s="85"/>
      <c r="N1414" s="85"/>
      <c r="O1414" s="158"/>
    </row>
    <row r="1415" spans="1:15" ht="15" customHeight="1" x14ac:dyDescent="0.25">
      <c r="A1415" s="82"/>
      <c r="B1415" s="35"/>
      <c r="C1415" s="37"/>
      <c r="D1415" s="35"/>
      <c r="E1415" s="35"/>
      <c r="F1415" s="36"/>
      <c r="G1415" s="35"/>
      <c r="H1415" s="35"/>
      <c r="I1415" s="200"/>
      <c r="J1415" s="199"/>
      <c r="K1415" s="204"/>
      <c r="L1415" s="85"/>
      <c r="M1415" s="85"/>
      <c r="N1415" s="85"/>
      <c r="O1415" s="158"/>
    </row>
    <row r="1416" spans="1:15" ht="15" customHeight="1" x14ac:dyDescent="0.25">
      <c r="A1416" s="82"/>
      <c r="B1416" s="35"/>
      <c r="C1416" s="37"/>
      <c r="D1416" s="35"/>
      <c r="E1416" s="35"/>
      <c r="F1416" s="36"/>
      <c r="G1416" s="35"/>
      <c r="H1416" s="35"/>
      <c r="I1416" s="200"/>
      <c r="J1416" s="199"/>
      <c r="K1416" s="204"/>
      <c r="L1416" s="85"/>
      <c r="M1416" s="85"/>
      <c r="N1416" s="85"/>
      <c r="O1416" s="158"/>
    </row>
    <row r="1417" spans="1:15" ht="15" customHeight="1" x14ac:dyDescent="0.25">
      <c r="A1417" s="82"/>
      <c r="B1417" s="35"/>
      <c r="C1417" s="37"/>
      <c r="D1417" s="35"/>
      <c r="E1417" s="35"/>
      <c r="F1417" s="36"/>
      <c r="G1417" s="35"/>
      <c r="H1417" s="35"/>
      <c r="I1417" s="200"/>
      <c r="J1417" s="199"/>
      <c r="K1417" s="204"/>
      <c r="L1417" s="85"/>
      <c r="M1417" s="85"/>
      <c r="N1417" s="85"/>
      <c r="O1417" s="158"/>
    </row>
    <row r="1418" spans="1:15" ht="15" customHeight="1" x14ac:dyDescent="0.25">
      <c r="A1418" s="82"/>
      <c r="B1418" s="35"/>
      <c r="C1418" s="37"/>
      <c r="D1418" s="35"/>
      <c r="E1418" s="35"/>
      <c r="F1418" s="36"/>
      <c r="G1418" s="35"/>
      <c r="H1418" s="35"/>
      <c r="I1418" s="200"/>
      <c r="J1418" s="199"/>
      <c r="K1418" s="204"/>
      <c r="L1418" s="85"/>
      <c r="M1418" s="85"/>
      <c r="N1418" s="85"/>
      <c r="O1418" s="158"/>
    </row>
    <row r="1419" spans="1:15" ht="15" customHeight="1" x14ac:dyDescent="0.25">
      <c r="A1419" s="82"/>
      <c r="B1419" s="35"/>
      <c r="C1419" s="37"/>
      <c r="D1419" s="35"/>
      <c r="E1419" s="35"/>
      <c r="F1419" s="36"/>
      <c r="G1419" s="35"/>
      <c r="H1419" s="35"/>
      <c r="I1419" s="200"/>
      <c r="J1419" s="199"/>
      <c r="K1419" s="204"/>
      <c r="L1419" s="85"/>
      <c r="M1419" s="85"/>
      <c r="N1419" s="85"/>
      <c r="O1419" s="158"/>
    </row>
    <row r="1420" spans="1:15" ht="15" customHeight="1" x14ac:dyDescent="0.25">
      <c r="A1420" s="82"/>
      <c r="B1420" s="35"/>
      <c r="C1420" s="37"/>
      <c r="D1420" s="35"/>
      <c r="E1420" s="35"/>
      <c r="F1420" s="36"/>
      <c r="G1420" s="35"/>
      <c r="H1420" s="35"/>
      <c r="I1420" s="200"/>
      <c r="J1420" s="199"/>
      <c r="K1420" s="204"/>
      <c r="L1420" s="85"/>
      <c r="M1420" s="85"/>
      <c r="N1420" s="85"/>
      <c r="O1420" s="158"/>
    </row>
    <row r="1421" spans="1:15" ht="15" customHeight="1" x14ac:dyDescent="0.25">
      <c r="A1421" s="82"/>
      <c r="B1421" s="35"/>
      <c r="C1421" s="37"/>
      <c r="D1421" s="35"/>
      <c r="E1421" s="35"/>
      <c r="F1421" s="36"/>
      <c r="G1421" s="35"/>
      <c r="H1421" s="35"/>
      <c r="I1421" s="200"/>
      <c r="J1421" s="199"/>
      <c r="K1421" s="204"/>
      <c r="L1421" s="85"/>
      <c r="M1421" s="85"/>
      <c r="N1421" s="85"/>
      <c r="O1421" s="158"/>
    </row>
    <row r="1422" spans="1:15" ht="15" customHeight="1" x14ac:dyDescent="0.25">
      <c r="A1422" s="82"/>
      <c r="B1422" s="35"/>
      <c r="C1422" s="37"/>
      <c r="D1422" s="35"/>
      <c r="E1422" s="35"/>
      <c r="F1422" s="36"/>
      <c r="G1422" s="35"/>
      <c r="H1422" s="35"/>
      <c r="I1422" s="200"/>
      <c r="J1422" s="199"/>
      <c r="K1422" s="204"/>
      <c r="L1422" s="85"/>
      <c r="M1422" s="85"/>
      <c r="N1422" s="85"/>
      <c r="O1422" s="158"/>
    </row>
    <row r="1423" spans="1:15" ht="15" customHeight="1" x14ac:dyDescent="0.25">
      <c r="A1423" s="82"/>
      <c r="B1423" s="35"/>
      <c r="C1423" s="37"/>
      <c r="D1423" s="35"/>
      <c r="E1423" s="35"/>
      <c r="F1423" s="36"/>
      <c r="G1423" s="35"/>
      <c r="H1423" s="35"/>
      <c r="I1423" s="200"/>
      <c r="J1423" s="199"/>
      <c r="K1423" s="204"/>
      <c r="L1423" s="85"/>
      <c r="M1423" s="85"/>
      <c r="N1423" s="85"/>
      <c r="O1423" s="158"/>
    </row>
    <row r="1424" spans="1:15" ht="15" customHeight="1" x14ac:dyDescent="0.25">
      <c r="A1424" s="82"/>
      <c r="B1424" s="35"/>
      <c r="C1424" s="37"/>
      <c r="D1424" s="35"/>
      <c r="E1424" s="35"/>
      <c r="F1424" s="36"/>
      <c r="G1424" s="35"/>
      <c r="H1424" s="35"/>
      <c r="I1424" s="200"/>
      <c r="J1424" s="199"/>
      <c r="K1424" s="204"/>
      <c r="L1424" s="85"/>
      <c r="M1424" s="85"/>
      <c r="N1424" s="85"/>
      <c r="O1424" s="158"/>
    </row>
    <row r="1425" spans="1:15" ht="15" customHeight="1" x14ac:dyDescent="0.25">
      <c r="A1425" s="82"/>
      <c r="B1425" s="35"/>
      <c r="C1425" s="37"/>
      <c r="D1425" s="35"/>
      <c r="E1425" s="35"/>
      <c r="F1425" s="36"/>
      <c r="G1425" s="35"/>
      <c r="H1425" s="35"/>
      <c r="I1425" s="200"/>
      <c r="J1425" s="199"/>
      <c r="K1425" s="204"/>
      <c r="L1425" s="85"/>
      <c r="M1425" s="85"/>
      <c r="N1425" s="85"/>
      <c r="O1425" s="158"/>
    </row>
    <row r="1426" spans="1:15" ht="15" customHeight="1" x14ac:dyDescent="0.25">
      <c r="A1426" s="82"/>
      <c r="B1426" s="35"/>
      <c r="C1426" s="37"/>
      <c r="D1426" s="35"/>
      <c r="E1426" s="35"/>
      <c r="F1426" s="36"/>
      <c r="G1426" s="35"/>
      <c r="H1426" s="35"/>
      <c r="I1426" s="200"/>
      <c r="J1426" s="199"/>
      <c r="K1426" s="204"/>
      <c r="L1426" s="85"/>
      <c r="M1426" s="85"/>
      <c r="N1426" s="85"/>
      <c r="O1426" s="158"/>
    </row>
    <row r="1427" spans="1:15" ht="15" customHeight="1" x14ac:dyDescent="0.25">
      <c r="A1427" s="82"/>
      <c r="B1427" s="35"/>
      <c r="C1427" s="37"/>
      <c r="D1427" s="35"/>
      <c r="E1427" s="35"/>
      <c r="F1427" s="36"/>
      <c r="G1427" s="35"/>
      <c r="H1427" s="35"/>
      <c r="I1427" s="200"/>
      <c r="J1427" s="199"/>
      <c r="K1427" s="204"/>
      <c r="L1427" s="85"/>
      <c r="M1427" s="85"/>
      <c r="N1427" s="85"/>
      <c r="O1427" s="158"/>
    </row>
    <row r="1428" spans="1:15" ht="15" customHeight="1" x14ac:dyDescent="0.25">
      <c r="A1428" s="82"/>
      <c r="B1428" s="35"/>
      <c r="C1428" s="37"/>
      <c r="D1428" s="35"/>
      <c r="E1428" s="35"/>
      <c r="F1428" s="36"/>
      <c r="G1428" s="35"/>
      <c r="H1428" s="35"/>
      <c r="I1428" s="200"/>
      <c r="J1428" s="199"/>
      <c r="K1428" s="204"/>
      <c r="L1428" s="85"/>
      <c r="M1428" s="85"/>
      <c r="N1428" s="85"/>
      <c r="O1428" s="158"/>
    </row>
    <row r="1429" spans="1:15" ht="15" customHeight="1" x14ac:dyDescent="0.25">
      <c r="A1429" s="82"/>
      <c r="B1429" s="35"/>
      <c r="C1429" s="37"/>
      <c r="D1429" s="35"/>
      <c r="E1429" s="35"/>
      <c r="F1429" s="36"/>
      <c r="G1429" s="35"/>
      <c r="H1429" s="35"/>
      <c r="I1429" s="200"/>
      <c r="J1429" s="199"/>
      <c r="K1429" s="204"/>
      <c r="L1429" s="85"/>
      <c r="M1429" s="85"/>
      <c r="N1429" s="85"/>
      <c r="O1429" s="158"/>
    </row>
    <row r="1430" spans="1:15" ht="15" customHeight="1" x14ac:dyDescent="0.25">
      <c r="A1430" s="82"/>
      <c r="B1430" s="35"/>
      <c r="C1430" s="37"/>
      <c r="D1430" s="35"/>
      <c r="E1430" s="35"/>
      <c r="F1430" s="36"/>
      <c r="G1430" s="35"/>
      <c r="H1430" s="35"/>
      <c r="I1430" s="200"/>
      <c r="J1430" s="199"/>
      <c r="K1430" s="204"/>
      <c r="L1430" s="85"/>
      <c r="M1430" s="85"/>
      <c r="N1430" s="85"/>
      <c r="O1430" s="158"/>
    </row>
    <row r="1431" spans="1:15" ht="15" customHeight="1" x14ac:dyDescent="0.25">
      <c r="A1431" s="82"/>
      <c r="B1431" s="35"/>
      <c r="C1431" s="37"/>
      <c r="D1431" s="35"/>
      <c r="E1431" s="35"/>
      <c r="F1431" s="36"/>
      <c r="G1431" s="35"/>
      <c r="H1431" s="35"/>
      <c r="I1431" s="200"/>
      <c r="J1431" s="199"/>
      <c r="K1431" s="204"/>
      <c r="L1431" s="85"/>
      <c r="M1431" s="85"/>
      <c r="N1431" s="85"/>
      <c r="O1431" s="158"/>
    </row>
    <row r="1432" spans="1:15" ht="15" customHeight="1" x14ac:dyDescent="0.25">
      <c r="A1432" s="82"/>
      <c r="B1432" s="35"/>
      <c r="C1432" s="37"/>
      <c r="D1432" s="35"/>
      <c r="E1432" s="35"/>
      <c r="F1432" s="36"/>
      <c r="G1432" s="35"/>
      <c r="H1432" s="35"/>
      <c r="I1432" s="200"/>
      <c r="J1432" s="199"/>
      <c r="K1432" s="204"/>
      <c r="L1432" s="85"/>
      <c r="M1432" s="85"/>
      <c r="N1432" s="85"/>
      <c r="O1432" s="158"/>
    </row>
    <row r="1433" spans="1:15" ht="15" customHeight="1" x14ac:dyDescent="0.25">
      <c r="A1433" s="82"/>
      <c r="B1433" s="35"/>
      <c r="C1433" s="37"/>
      <c r="D1433" s="35"/>
      <c r="E1433" s="35"/>
      <c r="F1433" s="36"/>
      <c r="G1433" s="35"/>
      <c r="H1433" s="35"/>
      <c r="I1433" s="200"/>
      <c r="J1433" s="199"/>
      <c r="K1433" s="204"/>
      <c r="L1433" s="85"/>
      <c r="M1433" s="85"/>
      <c r="N1433" s="85"/>
      <c r="O1433" s="158"/>
    </row>
    <row r="1434" spans="1:15" ht="15" customHeight="1" x14ac:dyDescent="0.25">
      <c r="A1434" s="82"/>
      <c r="B1434" s="35"/>
      <c r="C1434" s="37"/>
      <c r="D1434" s="35"/>
      <c r="E1434" s="35"/>
      <c r="F1434" s="36"/>
      <c r="G1434" s="35"/>
      <c r="H1434" s="35"/>
      <c r="I1434" s="200"/>
      <c r="J1434" s="199"/>
      <c r="K1434" s="204"/>
      <c r="L1434" s="85"/>
      <c r="M1434" s="85"/>
      <c r="N1434" s="85"/>
      <c r="O1434" s="158"/>
    </row>
    <row r="1435" spans="1:15" ht="15" customHeight="1" x14ac:dyDescent="0.25">
      <c r="A1435" s="82"/>
      <c r="B1435" s="35"/>
      <c r="C1435" s="37"/>
      <c r="D1435" s="35"/>
      <c r="E1435" s="35"/>
      <c r="F1435" s="36"/>
      <c r="G1435" s="35"/>
      <c r="H1435" s="35"/>
      <c r="I1435" s="200"/>
      <c r="J1435" s="199"/>
      <c r="K1435" s="204"/>
      <c r="L1435" s="85"/>
      <c r="M1435" s="85"/>
      <c r="N1435" s="85"/>
      <c r="O1435" s="158"/>
    </row>
    <row r="1436" spans="1:15" ht="15" customHeight="1" x14ac:dyDescent="0.25">
      <c r="A1436" s="82"/>
      <c r="B1436" s="35"/>
      <c r="C1436" s="37"/>
      <c r="D1436" s="35"/>
      <c r="E1436" s="35"/>
      <c r="F1436" s="36"/>
      <c r="G1436" s="35"/>
      <c r="H1436" s="35"/>
      <c r="I1436" s="200"/>
      <c r="J1436" s="199"/>
      <c r="K1436" s="204"/>
      <c r="L1436" s="85"/>
      <c r="M1436" s="85"/>
      <c r="N1436" s="85"/>
      <c r="O1436" s="158"/>
    </row>
    <row r="1437" spans="1:15" ht="15" customHeight="1" x14ac:dyDescent="0.25">
      <c r="A1437" s="82"/>
      <c r="B1437" s="35"/>
      <c r="C1437" s="37"/>
      <c r="D1437" s="35"/>
      <c r="E1437" s="35"/>
      <c r="F1437" s="36"/>
      <c r="G1437" s="35"/>
      <c r="H1437" s="35"/>
      <c r="I1437" s="200"/>
      <c r="J1437" s="199"/>
      <c r="K1437" s="204"/>
      <c r="L1437" s="85"/>
      <c r="M1437" s="85"/>
      <c r="N1437" s="85"/>
      <c r="O1437" s="158"/>
    </row>
    <row r="1438" spans="1:15" ht="15" customHeight="1" x14ac:dyDescent="0.25">
      <c r="A1438" s="82"/>
      <c r="B1438" s="35"/>
      <c r="C1438" s="37"/>
      <c r="D1438" s="35"/>
      <c r="E1438" s="35"/>
      <c r="F1438" s="36"/>
      <c r="G1438" s="35"/>
      <c r="H1438" s="35"/>
      <c r="I1438" s="200"/>
      <c r="J1438" s="199"/>
      <c r="K1438" s="204"/>
      <c r="L1438" s="85"/>
      <c r="M1438" s="85"/>
      <c r="N1438" s="85"/>
      <c r="O1438" s="158"/>
    </row>
    <row r="1439" spans="1:15" ht="15" customHeight="1" x14ac:dyDescent="0.25">
      <c r="A1439" s="82"/>
      <c r="B1439" s="35"/>
      <c r="C1439" s="37"/>
      <c r="D1439" s="35"/>
      <c r="E1439" s="35"/>
      <c r="F1439" s="36"/>
      <c r="G1439" s="35"/>
      <c r="H1439" s="35"/>
      <c r="I1439" s="200"/>
      <c r="J1439" s="199"/>
      <c r="K1439" s="204"/>
      <c r="L1439" s="85"/>
      <c r="M1439" s="85"/>
      <c r="N1439" s="85"/>
      <c r="O1439" s="158"/>
    </row>
    <row r="1440" spans="1:15" ht="15" customHeight="1" x14ac:dyDescent="0.25">
      <c r="A1440" s="82"/>
      <c r="B1440" s="35"/>
      <c r="C1440" s="37"/>
      <c r="D1440" s="35"/>
      <c r="E1440" s="35"/>
      <c r="F1440" s="36"/>
      <c r="G1440" s="35"/>
      <c r="H1440" s="35"/>
      <c r="I1440" s="200"/>
      <c r="J1440" s="199"/>
      <c r="K1440" s="204"/>
      <c r="L1440" s="85"/>
      <c r="M1440" s="85"/>
      <c r="N1440" s="85"/>
      <c r="O1440" s="158"/>
    </row>
    <row r="1441" spans="1:15" ht="15" customHeight="1" x14ac:dyDescent="0.25">
      <c r="A1441" s="82"/>
      <c r="B1441" s="35"/>
      <c r="C1441" s="37"/>
      <c r="D1441" s="35"/>
      <c r="E1441" s="35"/>
      <c r="F1441" s="36"/>
      <c r="G1441" s="35"/>
      <c r="H1441" s="35"/>
      <c r="I1441" s="200"/>
      <c r="J1441" s="199"/>
      <c r="K1441" s="204"/>
      <c r="L1441" s="85"/>
      <c r="M1441" s="85"/>
      <c r="N1441" s="85"/>
      <c r="O1441" s="158"/>
    </row>
    <row r="1442" spans="1:15" ht="15" customHeight="1" x14ac:dyDescent="0.25">
      <c r="A1442" s="82"/>
      <c r="B1442" s="35"/>
      <c r="C1442" s="37"/>
      <c r="D1442" s="35"/>
      <c r="E1442" s="35"/>
      <c r="F1442" s="36"/>
      <c r="G1442" s="35"/>
      <c r="H1442" s="35"/>
      <c r="I1442" s="200"/>
      <c r="J1442" s="199"/>
      <c r="K1442" s="204"/>
      <c r="L1442" s="85"/>
      <c r="M1442" s="85"/>
      <c r="N1442" s="85"/>
      <c r="O1442" s="158"/>
    </row>
    <row r="1443" spans="1:15" ht="15" customHeight="1" x14ac:dyDescent="0.25">
      <c r="A1443" s="82"/>
      <c r="B1443" s="35"/>
      <c r="C1443" s="37"/>
      <c r="D1443" s="35"/>
      <c r="E1443" s="35"/>
      <c r="F1443" s="36"/>
      <c r="G1443" s="35"/>
      <c r="H1443" s="35"/>
      <c r="I1443" s="200"/>
      <c r="J1443" s="199"/>
      <c r="K1443" s="204"/>
      <c r="L1443" s="85"/>
      <c r="M1443" s="85"/>
      <c r="N1443" s="85"/>
      <c r="O1443" s="158"/>
    </row>
    <row r="1444" spans="1:15" ht="15" customHeight="1" x14ac:dyDescent="0.25">
      <c r="A1444" s="82"/>
      <c r="B1444" s="35"/>
      <c r="C1444" s="37"/>
      <c r="D1444" s="35"/>
      <c r="E1444" s="35"/>
      <c r="F1444" s="36"/>
      <c r="G1444" s="35"/>
      <c r="H1444" s="35"/>
      <c r="I1444" s="200"/>
      <c r="J1444" s="199"/>
      <c r="K1444" s="204"/>
      <c r="L1444" s="85"/>
      <c r="M1444" s="85"/>
      <c r="N1444" s="85"/>
      <c r="O1444" s="158"/>
    </row>
    <row r="1445" spans="1:15" ht="15" customHeight="1" x14ac:dyDescent="0.25">
      <c r="A1445" s="82"/>
      <c r="B1445" s="35"/>
      <c r="C1445" s="37"/>
      <c r="D1445" s="35"/>
      <c r="E1445" s="35"/>
      <c r="F1445" s="36"/>
      <c r="G1445" s="35"/>
      <c r="H1445" s="35"/>
      <c r="I1445" s="200"/>
      <c r="J1445" s="199"/>
      <c r="K1445" s="204"/>
      <c r="L1445" s="85"/>
      <c r="M1445" s="85"/>
      <c r="N1445" s="85"/>
      <c r="O1445" s="158"/>
    </row>
    <row r="1446" spans="1:15" ht="15" customHeight="1" x14ac:dyDescent="0.25">
      <c r="A1446" s="82"/>
      <c r="B1446" s="35"/>
      <c r="C1446" s="37"/>
      <c r="D1446" s="35"/>
      <c r="E1446" s="35"/>
      <c r="F1446" s="36"/>
      <c r="G1446" s="35"/>
      <c r="H1446" s="35"/>
      <c r="I1446" s="200"/>
      <c r="J1446" s="199"/>
      <c r="K1446" s="204"/>
      <c r="L1446" s="85"/>
      <c r="M1446" s="85"/>
      <c r="N1446" s="85"/>
      <c r="O1446" s="158"/>
    </row>
    <row r="1447" spans="1:15" ht="15" customHeight="1" x14ac:dyDescent="0.25">
      <c r="A1447" s="82"/>
      <c r="B1447" s="35"/>
      <c r="C1447" s="37"/>
      <c r="D1447" s="35"/>
      <c r="E1447" s="35"/>
      <c r="F1447" s="36"/>
      <c r="G1447" s="35"/>
      <c r="H1447" s="35"/>
      <c r="I1447" s="200"/>
      <c r="J1447" s="199"/>
      <c r="K1447" s="204"/>
      <c r="L1447" s="85"/>
      <c r="M1447" s="85"/>
      <c r="N1447" s="85"/>
      <c r="O1447" s="158"/>
    </row>
    <row r="1448" spans="1:15" ht="15" customHeight="1" x14ac:dyDescent="0.25">
      <c r="A1448" s="82"/>
      <c r="B1448" s="35"/>
      <c r="C1448" s="37"/>
      <c r="D1448" s="35"/>
      <c r="E1448" s="35"/>
      <c r="F1448" s="36"/>
      <c r="G1448" s="35"/>
      <c r="H1448" s="35"/>
      <c r="I1448" s="200"/>
      <c r="J1448" s="199"/>
      <c r="K1448" s="204"/>
      <c r="L1448" s="85"/>
      <c r="M1448" s="85"/>
      <c r="N1448" s="85"/>
      <c r="O1448" s="158"/>
    </row>
    <row r="1449" spans="1:15" ht="15" customHeight="1" x14ac:dyDescent="0.25">
      <c r="A1449" s="82"/>
      <c r="B1449" s="35"/>
      <c r="C1449" s="37"/>
      <c r="D1449" s="35"/>
      <c r="E1449" s="35"/>
      <c r="F1449" s="36"/>
      <c r="G1449" s="35"/>
      <c r="H1449" s="35"/>
      <c r="I1449" s="200"/>
      <c r="J1449" s="199"/>
      <c r="K1449" s="204"/>
      <c r="L1449" s="85"/>
      <c r="M1449" s="85"/>
      <c r="N1449" s="85"/>
      <c r="O1449" s="158"/>
    </row>
    <row r="1450" spans="1:15" ht="15" customHeight="1" x14ac:dyDescent="0.25">
      <c r="A1450" s="82"/>
      <c r="B1450" s="35"/>
      <c r="C1450" s="37"/>
      <c r="D1450" s="35"/>
      <c r="E1450" s="35"/>
      <c r="F1450" s="36"/>
      <c r="G1450" s="35"/>
      <c r="H1450" s="35"/>
      <c r="I1450" s="200"/>
      <c r="J1450" s="199"/>
      <c r="K1450" s="204"/>
      <c r="L1450" s="85"/>
      <c r="M1450" s="85"/>
      <c r="N1450" s="85"/>
      <c r="O1450" s="158"/>
    </row>
    <row r="1451" spans="1:15" ht="15" customHeight="1" x14ac:dyDescent="0.25">
      <c r="A1451" s="82"/>
      <c r="B1451" s="35"/>
      <c r="C1451" s="37"/>
      <c r="D1451" s="35"/>
      <c r="E1451" s="35"/>
      <c r="F1451" s="36"/>
      <c r="G1451" s="35"/>
      <c r="H1451" s="35"/>
      <c r="I1451" s="200"/>
      <c r="J1451" s="199"/>
      <c r="K1451" s="204"/>
      <c r="L1451" s="85"/>
      <c r="M1451" s="85"/>
      <c r="N1451" s="85"/>
      <c r="O1451" s="158"/>
    </row>
    <row r="1452" spans="1:15" ht="15" customHeight="1" x14ac:dyDescent="0.25">
      <c r="A1452" s="82"/>
      <c r="B1452" s="35"/>
      <c r="C1452" s="37"/>
      <c r="D1452" s="35"/>
      <c r="E1452" s="35"/>
      <c r="F1452" s="36"/>
      <c r="G1452" s="35"/>
      <c r="H1452" s="35"/>
      <c r="I1452" s="200"/>
      <c r="J1452" s="199"/>
      <c r="K1452" s="204"/>
      <c r="L1452" s="85"/>
      <c r="M1452" s="85"/>
      <c r="N1452" s="85"/>
      <c r="O1452" s="158"/>
    </row>
    <row r="1453" spans="1:15" ht="15" customHeight="1" x14ac:dyDescent="0.25">
      <c r="A1453" s="82"/>
      <c r="B1453" s="35"/>
      <c r="C1453" s="37"/>
      <c r="D1453" s="35"/>
      <c r="E1453" s="35"/>
      <c r="F1453" s="36"/>
      <c r="G1453" s="35"/>
      <c r="H1453" s="35"/>
      <c r="I1453" s="200"/>
      <c r="J1453" s="199"/>
      <c r="K1453" s="204"/>
      <c r="L1453" s="85"/>
      <c r="M1453" s="85"/>
      <c r="N1453" s="85"/>
      <c r="O1453" s="158"/>
    </row>
    <row r="1454" spans="1:15" ht="15" customHeight="1" x14ac:dyDescent="0.25">
      <c r="A1454" s="82"/>
      <c r="B1454" s="35"/>
      <c r="C1454" s="37"/>
      <c r="D1454" s="35"/>
      <c r="E1454" s="35"/>
      <c r="F1454" s="36"/>
      <c r="G1454" s="35"/>
      <c r="H1454" s="35"/>
      <c r="I1454" s="200"/>
      <c r="J1454" s="199"/>
      <c r="K1454" s="204"/>
      <c r="L1454" s="85"/>
      <c r="M1454" s="85"/>
      <c r="N1454" s="85"/>
      <c r="O1454" s="158"/>
    </row>
    <row r="1455" spans="1:15" ht="15" customHeight="1" x14ac:dyDescent="0.25">
      <c r="A1455" s="82"/>
      <c r="B1455" s="35"/>
      <c r="C1455" s="37"/>
      <c r="D1455" s="35"/>
      <c r="E1455" s="35"/>
      <c r="F1455" s="36"/>
      <c r="G1455" s="35"/>
      <c r="H1455" s="35"/>
      <c r="I1455" s="200"/>
      <c r="J1455" s="199"/>
      <c r="K1455" s="204"/>
      <c r="L1455" s="85"/>
      <c r="M1455" s="85"/>
      <c r="N1455" s="85"/>
      <c r="O1455" s="158"/>
    </row>
    <row r="1456" spans="1:15" ht="15" customHeight="1" x14ac:dyDescent="0.25">
      <c r="A1456" s="82"/>
      <c r="B1456" s="35"/>
      <c r="C1456" s="37"/>
      <c r="D1456" s="35"/>
      <c r="E1456" s="35"/>
      <c r="F1456" s="36"/>
      <c r="G1456" s="35"/>
      <c r="H1456" s="35"/>
      <c r="I1456" s="200"/>
      <c r="J1456" s="199"/>
      <c r="K1456" s="204"/>
      <c r="L1456" s="85"/>
      <c r="M1456" s="85"/>
      <c r="N1456" s="85"/>
      <c r="O1456" s="158"/>
    </row>
    <row r="1457" spans="1:15" ht="15" customHeight="1" x14ac:dyDescent="0.25">
      <c r="A1457" s="82"/>
      <c r="B1457" s="35"/>
      <c r="C1457" s="37"/>
      <c r="D1457" s="35"/>
      <c r="E1457" s="35"/>
      <c r="F1457" s="36"/>
      <c r="G1457" s="35"/>
      <c r="H1457" s="35"/>
      <c r="I1457" s="200"/>
      <c r="J1457" s="199"/>
      <c r="K1457" s="204"/>
      <c r="L1457" s="85"/>
      <c r="M1457" s="85"/>
      <c r="N1457" s="85"/>
      <c r="O1457" s="158"/>
    </row>
    <row r="1458" spans="1:15" ht="15" customHeight="1" x14ac:dyDescent="0.25">
      <c r="A1458" s="82"/>
      <c r="B1458" s="35"/>
      <c r="C1458" s="37"/>
      <c r="D1458" s="35"/>
      <c r="E1458" s="35"/>
      <c r="F1458" s="36"/>
      <c r="G1458" s="35"/>
      <c r="H1458" s="35"/>
      <c r="I1458" s="200"/>
      <c r="J1458" s="199"/>
      <c r="K1458" s="204"/>
      <c r="L1458" s="85"/>
      <c r="M1458" s="85"/>
      <c r="N1458" s="85"/>
      <c r="O1458" s="158"/>
    </row>
    <row r="1459" spans="1:15" ht="15" customHeight="1" x14ac:dyDescent="0.25">
      <c r="A1459" s="82"/>
      <c r="B1459" s="35"/>
      <c r="C1459" s="37"/>
      <c r="D1459" s="35"/>
      <c r="E1459" s="35"/>
      <c r="F1459" s="36"/>
      <c r="G1459" s="35"/>
      <c r="H1459" s="35"/>
      <c r="I1459" s="200"/>
      <c r="J1459" s="199"/>
      <c r="K1459" s="204"/>
      <c r="L1459" s="85"/>
      <c r="M1459" s="85"/>
      <c r="N1459" s="85"/>
      <c r="O1459" s="158"/>
    </row>
    <row r="1460" spans="1:15" ht="15" customHeight="1" x14ac:dyDescent="0.25">
      <c r="A1460" s="82"/>
      <c r="B1460" s="35"/>
      <c r="C1460" s="37"/>
      <c r="D1460" s="35"/>
      <c r="E1460" s="35"/>
      <c r="F1460" s="36"/>
      <c r="G1460" s="35"/>
      <c r="H1460" s="35"/>
      <c r="I1460" s="200"/>
      <c r="J1460" s="199"/>
      <c r="K1460" s="204"/>
      <c r="L1460" s="85"/>
      <c r="M1460" s="85"/>
      <c r="N1460" s="85"/>
      <c r="O1460" s="158"/>
    </row>
    <row r="1461" spans="1:15" ht="15" customHeight="1" x14ac:dyDescent="0.25">
      <c r="A1461" s="82"/>
      <c r="B1461" s="35"/>
      <c r="C1461" s="37"/>
      <c r="D1461" s="35"/>
      <c r="E1461" s="35"/>
      <c r="F1461" s="36"/>
      <c r="G1461" s="35"/>
      <c r="H1461" s="35"/>
      <c r="I1461" s="200"/>
      <c r="J1461" s="199"/>
      <c r="K1461" s="204"/>
      <c r="L1461" s="85"/>
      <c r="M1461" s="85"/>
      <c r="N1461" s="85"/>
      <c r="O1461" s="158"/>
    </row>
    <row r="1462" spans="1:15" ht="15" customHeight="1" x14ac:dyDescent="0.25">
      <c r="A1462" s="82"/>
      <c r="B1462" s="35"/>
      <c r="C1462" s="37"/>
      <c r="D1462" s="35"/>
      <c r="E1462" s="35"/>
      <c r="F1462" s="36"/>
      <c r="G1462" s="35"/>
      <c r="H1462" s="35"/>
      <c r="I1462" s="200"/>
      <c r="J1462" s="199"/>
      <c r="K1462" s="204"/>
      <c r="L1462" s="85"/>
      <c r="M1462" s="85"/>
      <c r="N1462" s="85"/>
      <c r="O1462" s="158"/>
    </row>
    <row r="1463" spans="1:15" ht="15" customHeight="1" x14ac:dyDescent="0.25">
      <c r="A1463" s="82"/>
      <c r="B1463" s="35"/>
      <c r="C1463" s="37"/>
      <c r="D1463" s="35"/>
      <c r="E1463" s="35"/>
      <c r="F1463" s="36"/>
      <c r="G1463" s="35"/>
      <c r="H1463" s="35"/>
      <c r="I1463" s="200"/>
      <c r="J1463" s="199"/>
      <c r="K1463" s="204"/>
      <c r="L1463" s="85"/>
      <c r="M1463" s="85"/>
      <c r="N1463" s="85"/>
      <c r="O1463" s="158"/>
    </row>
    <row r="1464" spans="1:15" ht="15" customHeight="1" x14ac:dyDescent="0.25">
      <c r="A1464" s="82"/>
      <c r="B1464" s="35"/>
      <c r="C1464" s="37"/>
      <c r="D1464" s="35"/>
      <c r="E1464" s="35"/>
      <c r="F1464" s="36"/>
      <c r="G1464" s="35"/>
      <c r="H1464" s="35"/>
      <c r="I1464" s="200"/>
      <c r="J1464" s="199"/>
      <c r="K1464" s="204"/>
      <c r="L1464" s="85"/>
      <c r="M1464" s="85"/>
      <c r="N1464" s="85"/>
      <c r="O1464" s="158"/>
    </row>
    <row r="1465" spans="1:15" ht="15" customHeight="1" x14ac:dyDescent="0.25">
      <c r="A1465" s="82"/>
      <c r="B1465" s="35"/>
      <c r="C1465" s="37"/>
      <c r="D1465" s="35"/>
      <c r="E1465" s="35"/>
      <c r="F1465" s="36"/>
      <c r="G1465" s="35"/>
      <c r="H1465" s="35"/>
      <c r="I1465" s="200"/>
      <c r="J1465" s="199"/>
      <c r="K1465" s="204"/>
      <c r="L1465" s="85"/>
      <c r="M1465" s="85"/>
      <c r="N1465" s="85"/>
      <c r="O1465" s="158"/>
    </row>
    <row r="1466" spans="1:15" ht="15" customHeight="1" x14ac:dyDescent="0.25">
      <c r="A1466" s="82"/>
      <c r="B1466" s="35"/>
      <c r="C1466" s="37"/>
      <c r="D1466" s="35"/>
      <c r="E1466" s="35"/>
      <c r="F1466" s="36"/>
      <c r="G1466" s="35"/>
      <c r="H1466" s="35"/>
      <c r="I1466" s="200"/>
      <c r="J1466" s="199"/>
      <c r="K1466" s="204"/>
      <c r="L1466" s="85"/>
      <c r="M1466" s="85"/>
      <c r="N1466" s="85"/>
      <c r="O1466" s="158"/>
    </row>
    <row r="1467" spans="1:15" ht="15" customHeight="1" x14ac:dyDescent="0.25">
      <c r="A1467" s="82"/>
      <c r="B1467" s="35"/>
      <c r="C1467" s="37"/>
      <c r="D1467" s="35"/>
      <c r="E1467" s="35"/>
      <c r="F1467" s="36"/>
      <c r="G1467" s="35"/>
      <c r="H1467" s="35"/>
      <c r="I1467" s="200"/>
      <c r="J1467" s="199"/>
      <c r="K1467" s="204"/>
      <c r="L1467" s="85"/>
      <c r="M1467" s="85"/>
      <c r="N1467" s="85"/>
      <c r="O1467" s="158"/>
    </row>
    <row r="1468" spans="1:15" ht="15" customHeight="1" x14ac:dyDescent="0.25">
      <c r="A1468" s="82"/>
      <c r="B1468" s="35"/>
      <c r="C1468" s="37"/>
      <c r="D1468" s="35"/>
      <c r="E1468" s="35"/>
      <c r="F1468" s="36"/>
      <c r="G1468" s="35"/>
      <c r="H1468" s="35"/>
      <c r="I1468" s="200"/>
      <c r="J1468" s="199"/>
      <c r="K1468" s="204"/>
      <c r="L1468" s="85"/>
      <c r="M1468" s="85"/>
      <c r="N1468" s="85"/>
      <c r="O1468" s="158"/>
    </row>
    <row r="1469" spans="1:15" ht="15" customHeight="1" x14ac:dyDescent="0.25">
      <c r="A1469" s="82"/>
      <c r="B1469" s="35"/>
      <c r="C1469" s="37"/>
      <c r="D1469" s="35"/>
      <c r="E1469" s="35"/>
      <c r="F1469" s="36"/>
      <c r="G1469" s="35"/>
      <c r="H1469" s="35"/>
      <c r="I1469" s="200"/>
      <c r="J1469" s="199"/>
      <c r="K1469" s="204"/>
      <c r="L1469" s="85"/>
      <c r="M1469" s="85"/>
      <c r="N1469" s="85"/>
      <c r="O1469" s="158"/>
    </row>
    <row r="1470" spans="1:15" ht="15" customHeight="1" x14ac:dyDescent="0.25">
      <c r="A1470" s="82"/>
      <c r="B1470" s="35"/>
      <c r="C1470" s="37"/>
      <c r="D1470" s="35"/>
      <c r="E1470" s="35"/>
      <c r="F1470" s="36"/>
      <c r="G1470" s="35"/>
      <c r="H1470" s="35"/>
      <c r="I1470" s="200"/>
      <c r="J1470" s="199"/>
      <c r="K1470" s="204"/>
      <c r="L1470" s="85"/>
      <c r="M1470" s="85"/>
      <c r="N1470" s="85"/>
      <c r="O1470" s="158"/>
    </row>
    <row r="1471" spans="1:15" ht="15" customHeight="1" x14ac:dyDescent="0.25">
      <c r="A1471" s="82"/>
      <c r="B1471" s="35"/>
      <c r="C1471" s="37"/>
      <c r="D1471" s="35"/>
      <c r="E1471" s="35"/>
      <c r="F1471" s="36"/>
      <c r="G1471" s="35"/>
      <c r="H1471" s="35"/>
      <c r="I1471" s="200"/>
      <c r="J1471" s="199"/>
      <c r="K1471" s="204"/>
      <c r="L1471" s="85"/>
      <c r="M1471" s="85"/>
      <c r="N1471" s="85"/>
      <c r="O1471" s="158"/>
    </row>
    <row r="1472" spans="1:15" ht="15" customHeight="1" x14ac:dyDescent="0.25">
      <c r="A1472" s="82"/>
      <c r="B1472" s="35"/>
      <c r="C1472" s="37"/>
      <c r="D1472" s="35"/>
      <c r="E1472" s="35"/>
      <c r="F1472" s="36"/>
      <c r="G1472" s="35"/>
      <c r="H1472" s="35"/>
      <c r="I1472" s="200"/>
      <c r="J1472" s="199"/>
      <c r="K1472" s="204"/>
      <c r="L1472" s="85"/>
      <c r="M1472" s="85"/>
      <c r="N1472" s="85"/>
      <c r="O1472" s="158"/>
    </row>
    <row r="1473" spans="1:15" ht="15" customHeight="1" x14ac:dyDescent="0.25">
      <c r="A1473" s="82"/>
      <c r="B1473" s="35"/>
      <c r="C1473" s="37"/>
      <c r="D1473" s="35"/>
      <c r="E1473" s="35"/>
      <c r="F1473" s="36"/>
      <c r="G1473" s="35"/>
      <c r="H1473" s="35"/>
      <c r="I1473" s="200"/>
      <c r="J1473" s="199"/>
      <c r="K1473" s="204"/>
      <c r="L1473" s="85"/>
      <c r="M1473" s="85"/>
      <c r="N1473" s="85"/>
      <c r="O1473" s="158"/>
    </row>
    <row r="1474" spans="1:15" ht="15" customHeight="1" x14ac:dyDescent="0.25">
      <c r="A1474" s="82"/>
      <c r="B1474" s="35"/>
      <c r="C1474" s="37"/>
      <c r="D1474" s="35"/>
      <c r="E1474" s="35"/>
      <c r="F1474" s="36"/>
      <c r="G1474" s="35"/>
      <c r="H1474" s="35"/>
      <c r="I1474" s="200"/>
      <c r="J1474" s="199"/>
      <c r="K1474" s="204"/>
      <c r="L1474" s="85"/>
      <c r="M1474" s="85"/>
      <c r="N1474" s="85"/>
      <c r="O1474" s="158"/>
    </row>
    <row r="1475" spans="1:15" ht="15" customHeight="1" x14ac:dyDescent="0.25">
      <c r="A1475" s="82"/>
      <c r="B1475" s="35"/>
      <c r="C1475" s="37"/>
      <c r="D1475" s="35"/>
      <c r="E1475" s="35"/>
      <c r="F1475" s="36"/>
      <c r="G1475" s="35"/>
      <c r="H1475" s="35"/>
      <c r="I1475" s="200"/>
      <c r="J1475" s="199"/>
      <c r="K1475" s="204"/>
      <c r="L1475" s="85"/>
      <c r="M1475" s="85"/>
      <c r="N1475" s="85"/>
      <c r="O1475" s="158"/>
    </row>
    <row r="1476" spans="1:15" ht="15" customHeight="1" x14ac:dyDescent="0.25">
      <c r="A1476" s="82"/>
      <c r="B1476" s="35"/>
      <c r="C1476" s="37"/>
      <c r="D1476" s="35"/>
      <c r="E1476" s="35"/>
      <c r="F1476" s="36"/>
      <c r="G1476" s="35"/>
      <c r="H1476" s="35"/>
      <c r="I1476" s="200"/>
      <c r="J1476" s="199"/>
      <c r="K1476" s="204"/>
      <c r="L1476" s="85"/>
      <c r="M1476" s="85"/>
      <c r="N1476" s="85"/>
      <c r="O1476" s="158"/>
    </row>
    <row r="1477" spans="1:15" ht="15" customHeight="1" x14ac:dyDescent="0.25">
      <c r="A1477" s="82"/>
      <c r="B1477" s="35"/>
      <c r="C1477" s="37"/>
      <c r="D1477" s="35"/>
      <c r="E1477" s="35"/>
      <c r="F1477" s="36"/>
      <c r="G1477" s="35"/>
      <c r="H1477" s="35"/>
      <c r="I1477" s="200"/>
      <c r="J1477" s="199"/>
      <c r="K1477" s="204"/>
      <c r="L1477" s="85"/>
      <c r="M1477" s="85"/>
      <c r="N1477" s="85"/>
      <c r="O1477" s="158"/>
    </row>
    <row r="1478" spans="1:15" ht="15" customHeight="1" x14ac:dyDescent="0.25">
      <c r="A1478" s="82"/>
      <c r="B1478" s="35"/>
      <c r="C1478" s="37"/>
      <c r="D1478" s="35"/>
      <c r="E1478" s="35"/>
      <c r="F1478" s="36"/>
      <c r="G1478" s="35"/>
      <c r="H1478" s="35"/>
      <c r="I1478" s="200"/>
      <c r="J1478" s="199"/>
      <c r="K1478" s="204"/>
      <c r="L1478" s="85"/>
      <c r="M1478" s="85"/>
      <c r="N1478" s="85"/>
      <c r="O1478" s="158"/>
    </row>
    <row r="1479" spans="1:15" ht="15" customHeight="1" x14ac:dyDescent="0.25">
      <c r="A1479" s="82"/>
      <c r="B1479" s="35"/>
      <c r="C1479" s="37"/>
      <c r="D1479" s="35"/>
      <c r="E1479" s="35"/>
      <c r="F1479" s="36"/>
      <c r="G1479" s="35"/>
      <c r="H1479" s="35"/>
      <c r="I1479" s="200"/>
      <c r="J1479" s="199"/>
      <c r="K1479" s="204"/>
      <c r="L1479" s="85"/>
      <c r="M1479" s="85"/>
      <c r="N1479" s="85"/>
      <c r="O1479" s="158"/>
    </row>
    <row r="1480" spans="1:15" ht="15" customHeight="1" x14ac:dyDescent="0.25">
      <c r="A1480" s="82"/>
      <c r="B1480" s="35"/>
      <c r="C1480" s="37"/>
      <c r="D1480" s="35"/>
      <c r="E1480" s="35"/>
      <c r="F1480" s="36"/>
      <c r="G1480" s="35"/>
      <c r="H1480" s="35"/>
      <c r="I1480" s="200"/>
      <c r="J1480" s="199"/>
      <c r="K1480" s="204"/>
      <c r="L1480" s="85"/>
      <c r="M1480" s="85"/>
      <c r="N1480" s="85"/>
      <c r="O1480" s="158"/>
    </row>
    <row r="1481" spans="1:15" ht="15" customHeight="1" x14ac:dyDescent="0.25">
      <c r="A1481" s="82"/>
      <c r="B1481" s="35"/>
      <c r="C1481" s="37"/>
      <c r="D1481" s="35"/>
      <c r="E1481" s="35"/>
      <c r="F1481" s="36"/>
      <c r="G1481" s="35"/>
      <c r="H1481" s="35"/>
      <c r="I1481" s="200"/>
      <c r="J1481" s="199"/>
      <c r="K1481" s="204"/>
      <c r="L1481" s="85"/>
      <c r="M1481" s="85"/>
      <c r="N1481" s="85"/>
      <c r="O1481" s="158"/>
    </row>
    <row r="1482" spans="1:15" ht="15" customHeight="1" x14ac:dyDescent="0.25">
      <c r="A1482" s="82"/>
      <c r="B1482" s="35"/>
      <c r="C1482" s="37"/>
      <c r="D1482" s="35"/>
      <c r="E1482" s="35"/>
      <c r="F1482" s="36"/>
      <c r="G1482" s="35"/>
      <c r="H1482" s="35"/>
      <c r="I1482" s="200"/>
      <c r="J1482" s="199"/>
      <c r="K1482" s="204"/>
      <c r="L1482" s="85"/>
      <c r="M1482" s="85"/>
      <c r="N1482" s="85"/>
      <c r="O1482" s="158"/>
    </row>
    <row r="1483" spans="1:15" ht="15" customHeight="1" x14ac:dyDescent="0.25">
      <c r="A1483" s="82"/>
      <c r="B1483" s="35"/>
      <c r="C1483" s="37"/>
      <c r="D1483" s="35"/>
      <c r="E1483" s="35"/>
      <c r="F1483" s="36"/>
      <c r="G1483" s="35"/>
      <c r="H1483" s="35"/>
      <c r="I1483" s="200"/>
      <c r="J1483" s="199"/>
      <c r="K1483" s="204"/>
      <c r="L1483" s="85"/>
      <c r="M1483" s="85"/>
      <c r="N1483" s="85"/>
      <c r="O1483" s="158"/>
    </row>
    <row r="1484" spans="1:15" ht="15" customHeight="1" x14ac:dyDescent="0.25">
      <c r="A1484" s="82"/>
      <c r="B1484" s="35"/>
      <c r="C1484" s="37"/>
      <c r="D1484" s="35"/>
      <c r="E1484" s="35"/>
      <c r="F1484" s="36"/>
      <c r="G1484" s="35"/>
      <c r="H1484" s="35"/>
      <c r="I1484" s="200"/>
      <c r="J1484" s="199"/>
      <c r="K1484" s="204"/>
      <c r="L1484" s="85"/>
      <c r="M1484" s="85"/>
      <c r="N1484" s="85"/>
      <c r="O1484" s="158"/>
    </row>
    <row r="1485" spans="1:15" ht="15" customHeight="1" x14ac:dyDescent="0.25">
      <c r="A1485" s="82"/>
      <c r="B1485" s="35"/>
      <c r="C1485" s="37"/>
      <c r="D1485" s="35"/>
      <c r="E1485" s="35"/>
      <c r="F1485" s="36"/>
      <c r="G1485" s="35"/>
      <c r="H1485" s="35"/>
      <c r="I1485" s="200"/>
      <c r="J1485" s="199"/>
      <c r="K1485" s="204"/>
      <c r="L1485" s="85"/>
      <c r="M1485" s="85"/>
      <c r="N1485" s="85"/>
      <c r="O1485" s="158"/>
    </row>
    <row r="1486" spans="1:15" ht="15" customHeight="1" x14ac:dyDescent="0.25">
      <c r="A1486" s="82"/>
      <c r="B1486" s="35"/>
      <c r="C1486" s="37"/>
      <c r="D1486" s="35"/>
      <c r="E1486" s="35"/>
      <c r="F1486" s="36"/>
      <c r="G1486" s="35"/>
      <c r="H1486" s="35"/>
      <c r="I1486" s="200"/>
      <c r="J1486" s="199"/>
      <c r="K1486" s="204"/>
      <c r="L1486" s="85"/>
      <c r="M1486" s="85"/>
      <c r="N1486" s="85"/>
      <c r="O1486" s="158"/>
    </row>
    <row r="1487" spans="1:15" ht="15" customHeight="1" x14ac:dyDescent="0.25">
      <c r="A1487" s="82"/>
      <c r="B1487" s="35"/>
      <c r="C1487" s="37"/>
      <c r="D1487" s="35"/>
      <c r="E1487" s="35"/>
      <c r="F1487" s="36"/>
      <c r="G1487" s="35"/>
      <c r="H1487" s="35"/>
      <c r="I1487" s="200"/>
      <c r="J1487" s="199"/>
      <c r="K1487" s="204"/>
      <c r="L1487" s="85"/>
      <c r="M1487" s="85"/>
      <c r="N1487" s="85"/>
      <c r="O1487" s="158"/>
    </row>
    <row r="1488" spans="1:15" ht="15" customHeight="1" x14ac:dyDescent="0.25">
      <c r="A1488" s="82"/>
      <c r="B1488" s="35"/>
      <c r="C1488" s="37"/>
      <c r="D1488" s="35"/>
      <c r="E1488" s="35"/>
      <c r="F1488" s="36"/>
      <c r="G1488" s="35"/>
      <c r="H1488" s="35"/>
      <c r="I1488" s="200"/>
      <c r="J1488" s="199"/>
      <c r="K1488" s="204"/>
      <c r="L1488" s="85"/>
      <c r="M1488" s="85"/>
      <c r="N1488" s="85"/>
      <c r="O1488" s="158"/>
    </row>
    <row r="1489" spans="1:15" ht="15" customHeight="1" x14ac:dyDescent="0.25">
      <c r="A1489" s="82"/>
      <c r="B1489" s="35"/>
      <c r="C1489" s="37"/>
      <c r="D1489" s="35"/>
      <c r="E1489" s="35"/>
      <c r="F1489" s="36"/>
      <c r="G1489" s="35"/>
      <c r="H1489" s="35"/>
      <c r="I1489" s="200"/>
      <c r="J1489" s="199"/>
      <c r="K1489" s="204"/>
      <c r="L1489" s="85"/>
      <c r="M1489" s="85"/>
      <c r="N1489" s="85"/>
      <c r="O1489" s="158"/>
    </row>
    <row r="1490" spans="1:15" ht="15" customHeight="1" x14ac:dyDescent="0.25">
      <c r="A1490" s="82"/>
      <c r="B1490" s="35"/>
      <c r="C1490" s="37"/>
      <c r="D1490" s="35"/>
      <c r="E1490" s="35"/>
      <c r="F1490" s="36"/>
      <c r="G1490" s="35"/>
      <c r="H1490" s="35"/>
      <c r="I1490" s="200"/>
      <c r="J1490" s="199"/>
      <c r="K1490" s="204"/>
      <c r="L1490" s="85"/>
      <c r="M1490" s="85"/>
      <c r="N1490" s="85"/>
      <c r="O1490" s="158"/>
    </row>
    <row r="1491" spans="1:15" ht="15" customHeight="1" x14ac:dyDescent="0.25">
      <c r="A1491" s="82"/>
      <c r="B1491" s="35"/>
      <c r="C1491" s="37"/>
      <c r="D1491" s="35"/>
      <c r="E1491" s="35"/>
      <c r="F1491" s="36"/>
      <c r="G1491" s="35"/>
      <c r="H1491" s="35"/>
      <c r="I1491" s="200"/>
      <c r="J1491" s="199"/>
      <c r="K1491" s="204"/>
      <c r="L1491" s="85"/>
      <c r="M1491" s="85"/>
      <c r="N1491" s="85"/>
      <c r="O1491" s="158"/>
    </row>
    <row r="1492" spans="1:15" ht="15" customHeight="1" x14ac:dyDescent="0.25">
      <c r="A1492" s="82"/>
      <c r="B1492" s="35"/>
      <c r="C1492" s="37"/>
      <c r="D1492" s="35"/>
      <c r="E1492" s="35"/>
      <c r="F1492" s="36"/>
      <c r="G1492" s="35"/>
      <c r="H1492" s="35"/>
      <c r="I1492" s="200"/>
      <c r="J1492" s="199"/>
      <c r="K1492" s="204"/>
      <c r="L1492" s="85"/>
      <c r="M1492" s="85"/>
      <c r="N1492" s="85"/>
      <c r="O1492" s="158"/>
    </row>
    <row r="1493" spans="1:15" ht="15" customHeight="1" x14ac:dyDescent="0.25">
      <c r="A1493" s="82"/>
      <c r="B1493" s="35"/>
      <c r="C1493" s="37"/>
      <c r="D1493" s="35"/>
      <c r="E1493" s="35"/>
      <c r="F1493" s="36"/>
      <c r="G1493" s="35"/>
      <c r="H1493" s="35"/>
      <c r="I1493" s="200"/>
      <c r="J1493" s="199"/>
      <c r="K1493" s="204"/>
      <c r="L1493" s="85"/>
      <c r="M1493" s="85"/>
      <c r="N1493" s="85"/>
      <c r="O1493" s="158"/>
    </row>
    <row r="1494" spans="1:15" ht="15" customHeight="1" x14ac:dyDescent="0.25">
      <c r="A1494" s="82"/>
      <c r="B1494" s="35"/>
      <c r="C1494" s="37"/>
      <c r="D1494" s="35"/>
      <c r="E1494" s="35"/>
      <c r="F1494" s="36"/>
      <c r="G1494" s="35"/>
      <c r="H1494" s="35"/>
      <c r="I1494" s="200"/>
      <c r="J1494" s="199"/>
      <c r="K1494" s="204"/>
      <c r="L1494" s="85"/>
      <c r="M1494" s="85"/>
      <c r="N1494" s="85"/>
      <c r="O1494" s="158"/>
    </row>
    <row r="1495" spans="1:15" ht="15" customHeight="1" x14ac:dyDescent="0.25">
      <c r="A1495" s="82"/>
      <c r="B1495" s="35"/>
      <c r="C1495" s="37"/>
      <c r="D1495" s="35"/>
      <c r="E1495" s="35"/>
      <c r="F1495" s="36"/>
      <c r="G1495" s="35"/>
      <c r="H1495" s="35"/>
      <c r="I1495" s="200"/>
      <c r="J1495" s="199"/>
      <c r="K1495" s="204"/>
      <c r="L1495" s="85"/>
      <c r="M1495" s="85"/>
      <c r="N1495" s="85"/>
      <c r="O1495" s="158"/>
    </row>
    <row r="1496" spans="1:15" ht="15" customHeight="1" x14ac:dyDescent="0.25">
      <c r="A1496" s="82"/>
      <c r="B1496" s="35"/>
      <c r="C1496" s="37"/>
      <c r="D1496" s="35"/>
      <c r="E1496" s="35"/>
      <c r="F1496" s="36"/>
      <c r="G1496" s="35"/>
      <c r="H1496" s="35"/>
      <c r="I1496" s="200"/>
      <c r="J1496" s="199"/>
      <c r="K1496" s="204"/>
      <c r="L1496" s="85"/>
      <c r="M1496" s="85"/>
      <c r="N1496" s="85"/>
      <c r="O1496" s="158"/>
    </row>
    <row r="1497" spans="1:15" ht="15" customHeight="1" x14ac:dyDescent="0.25">
      <c r="A1497" s="82"/>
      <c r="B1497" s="35"/>
      <c r="C1497" s="37"/>
      <c r="D1497" s="35"/>
      <c r="E1497" s="35"/>
      <c r="F1497" s="36"/>
      <c r="G1497" s="35"/>
      <c r="H1497" s="35"/>
      <c r="I1497" s="200"/>
      <c r="J1497" s="199"/>
      <c r="K1497" s="204"/>
      <c r="L1497" s="85"/>
      <c r="M1497" s="85"/>
      <c r="N1497" s="85"/>
      <c r="O1497" s="158"/>
    </row>
    <row r="1498" spans="1:15" ht="15" customHeight="1" x14ac:dyDescent="0.25">
      <c r="A1498" s="82"/>
      <c r="B1498" s="35"/>
      <c r="C1498" s="37"/>
      <c r="D1498" s="35"/>
      <c r="E1498" s="35"/>
      <c r="F1498" s="36"/>
      <c r="G1498" s="35"/>
      <c r="H1498" s="35"/>
      <c r="I1498" s="200"/>
      <c r="J1498" s="199"/>
      <c r="K1498" s="204"/>
      <c r="L1498" s="85"/>
      <c r="M1498" s="85"/>
      <c r="N1498" s="85"/>
      <c r="O1498" s="158"/>
    </row>
    <row r="1499" spans="1:15" ht="15" customHeight="1" x14ac:dyDescent="0.25">
      <c r="A1499" s="82"/>
      <c r="B1499" s="35"/>
      <c r="C1499" s="37"/>
      <c r="D1499" s="35"/>
      <c r="E1499" s="35"/>
      <c r="F1499" s="36"/>
      <c r="G1499" s="35"/>
      <c r="H1499" s="35"/>
      <c r="I1499" s="200"/>
      <c r="J1499" s="199"/>
      <c r="K1499" s="204"/>
      <c r="L1499" s="85"/>
      <c r="M1499" s="85"/>
      <c r="N1499" s="85"/>
      <c r="O1499" s="158"/>
    </row>
    <row r="1500" spans="1:15" ht="15" customHeight="1" x14ac:dyDescent="0.25">
      <c r="A1500" s="82"/>
      <c r="B1500" s="35"/>
      <c r="C1500" s="37"/>
      <c r="D1500" s="35"/>
      <c r="E1500" s="35"/>
      <c r="F1500" s="36"/>
      <c r="G1500" s="35"/>
      <c r="H1500" s="35"/>
      <c r="I1500" s="200"/>
      <c r="J1500" s="199"/>
      <c r="K1500" s="204"/>
      <c r="L1500" s="85"/>
      <c r="M1500" s="85"/>
      <c r="N1500" s="85"/>
      <c r="O1500" s="158"/>
    </row>
    <row r="1501" spans="1:15" ht="15" customHeight="1" x14ac:dyDescent="0.25">
      <c r="A1501" s="82"/>
      <c r="B1501" s="35"/>
      <c r="C1501" s="37"/>
      <c r="D1501" s="35"/>
      <c r="E1501" s="35"/>
      <c r="F1501" s="36"/>
      <c r="G1501" s="35"/>
      <c r="H1501" s="35"/>
      <c r="I1501" s="200"/>
      <c r="J1501" s="199"/>
      <c r="K1501" s="204"/>
      <c r="L1501" s="85"/>
      <c r="M1501" s="85"/>
      <c r="N1501" s="85"/>
      <c r="O1501" s="158"/>
    </row>
    <row r="1502" spans="1:15" ht="15" customHeight="1" x14ac:dyDescent="0.25">
      <c r="A1502" s="82"/>
      <c r="B1502" s="35"/>
      <c r="C1502" s="37"/>
      <c r="D1502" s="35"/>
      <c r="E1502" s="35"/>
      <c r="F1502" s="36"/>
      <c r="G1502" s="35"/>
      <c r="H1502" s="35"/>
      <c r="I1502" s="200"/>
      <c r="J1502" s="199"/>
      <c r="K1502" s="204"/>
      <c r="L1502" s="85"/>
      <c r="M1502" s="85"/>
      <c r="N1502" s="85"/>
      <c r="O1502" s="158"/>
    </row>
    <row r="1503" spans="1:15" ht="15" customHeight="1" x14ac:dyDescent="0.25">
      <c r="A1503" s="82"/>
      <c r="B1503" s="35"/>
      <c r="C1503" s="37"/>
      <c r="D1503" s="35"/>
      <c r="E1503" s="35"/>
      <c r="F1503" s="36"/>
      <c r="G1503" s="35"/>
      <c r="H1503" s="35"/>
      <c r="I1503" s="200"/>
      <c r="J1503" s="199"/>
      <c r="K1503" s="204"/>
      <c r="L1503" s="85"/>
      <c r="M1503" s="85"/>
      <c r="N1503" s="85"/>
      <c r="O1503" s="158"/>
    </row>
    <row r="1504" spans="1:15" ht="15" customHeight="1" x14ac:dyDescent="0.25">
      <c r="A1504" s="82"/>
      <c r="B1504" s="35"/>
      <c r="C1504" s="37"/>
      <c r="D1504" s="35"/>
      <c r="E1504" s="35"/>
      <c r="F1504" s="36"/>
      <c r="G1504" s="35"/>
      <c r="H1504" s="35"/>
      <c r="I1504" s="200"/>
      <c r="J1504" s="199"/>
      <c r="K1504" s="204"/>
      <c r="L1504" s="85"/>
      <c r="M1504" s="85"/>
      <c r="N1504" s="85"/>
      <c r="O1504" s="158"/>
    </row>
    <row r="1505" spans="1:15" ht="15" customHeight="1" x14ac:dyDescent="0.25">
      <c r="A1505" s="82"/>
      <c r="B1505" s="35"/>
      <c r="C1505" s="37"/>
      <c r="D1505" s="35"/>
      <c r="E1505" s="35"/>
      <c r="F1505" s="36"/>
      <c r="G1505" s="35"/>
      <c r="H1505" s="35"/>
      <c r="I1505" s="200"/>
      <c r="J1505" s="199"/>
      <c r="K1505" s="204"/>
      <c r="L1505" s="85"/>
      <c r="M1505" s="85"/>
      <c r="N1505" s="85"/>
      <c r="O1505" s="158"/>
    </row>
    <row r="1506" spans="1:15" ht="15" customHeight="1" x14ac:dyDescent="0.25">
      <c r="A1506" s="82"/>
      <c r="B1506" s="35"/>
      <c r="C1506" s="37"/>
      <c r="D1506" s="35"/>
      <c r="E1506" s="35"/>
      <c r="F1506" s="36"/>
      <c r="G1506" s="35"/>
      <c r="H1506" s="35"/>
      <c r="I1506" s="200"/>
      <c r="J1506" s="199"/>
      <c r="K1506" s="204"/>
      <c r="L1506" s="85"/>
      <c r="M1506" s="85"/>
      <c r="N1506" s="85"/>
      <c r="O1506" s="158"/>
    </row>
    <row r="1507" spans="1:15" ht="15" customHeight="1" x14ac:dyDescent="0.25">
      <c r="A1507" s="82"/>
      <c r="B1507" s="35"/>
      <c r="C1507" s="37"/>
      <c r="D1507" s="35"/>
      <c r="E1507" s="35"/>
      <c r="F1507" s="36"/>
      <c r="G1507" s="35"/>
      <c r="H1507" s="35"/>
      <c r="I1507" s="200"/>
      <c r="J1507" s="199"/>
      <c r="K1507" s="204"/>
      <c r="L1507" s="85"/>
      <c r="M1507" s="85"/>
      <c r="N1507" s="85"/>
      <c r="O1507" s="158"/>
    </row>
    <row r="1508" spans="1:15" ht="15" customHeight="1" x14ac:dyDescent="0.25">
      <c r="A1508" s="82"/>
      <c r="B1508" s="35"/>
      <c r="C1508" s="37"/>
      <c r="D1508" s="35"/>
      <c r="E1508" s="35"/>
      <c r="F1508" s="36"/>
      <c r="G1508" s="35"/>
      <c r="H1508" s="35"/>
      <c r="I1508" s="200"/>
      <c r="J1508" s="199"/>
      <c r="K1508" s="204"/>
      <c r="L1508" s="85"/>
      <c r="M1508" s="85"/>
      <c r="N1508" s="85"/>
      <c r="O1508" s="158"/>
    </row>
    <row r="1509" spans="1:15" ht="15" customHeight="1" x14ac:dyDescent="0.25">
      <c r="A1509" s="82"/>
      <c r="B1509" s="35"/>
      <c r="C1509" s="37"/>
      <c r="D1509" s="35"/>
      <c r="E1509" s="35"/>
      <c r="F1509" s="36"/>
      <c r="G1509" s="35"/>
      <c r="H1509" s="35"/>
      <c r="I1509" s="200"/>
      <c r="J1509" s="199"/>
      <c r="K1509" s="204"/>
      <c r="L1509" s="85"/>
      <c r="M1509" s="85"/>
      <c r="N1509" s="85"/>
      <c r="O1509" s="158"/>
    </row>
    <row r="1510" spans="1:15" ht="15" customHeight="1" x14ac:dyDescent="0.25">
      <c r="A1510" s="82"/>
      <c r="B1510" s="35"/>
      <c r="C1510" s="37"/>
      <c r="D1510" s="35"/>
      <c r="E1510" s="35"/>
      <c r="F1510" s="36"/>
      <c r="G1510" s="35"/>
      <c r="H1510" s="35"/>
      <c r="I1510" s="200"/>
      <c r="J1510" s="199"/>
      <c r="K1510" s="204"/>
      <c r="L1510" s="85"/>
      <c r="M1510" s="85"/>
      <c r="N1510" s="85"/>
      <c r="O1510" s="158"/>
    </row>
    <row r="1511" spans="1:15" ht="15" customHeight="1" x14ac:dyDescent="0.25">
      <c r="A1511" s="82"/>
      <c r="B1511" s="35"/>
      <c r="C1511" s="37"/>
      <c r="D1511" s="35"/>
      <c r="E1511" s="35"/>
      <c r="F1511" s="36"/>
      <c r="G1511" s="35"/>
      <c r="H1511" s="35"/>
      <c r="I1511" s="200"/>
      <c r="J1511" s="199"/>
      <c r="K1511" s="204"/>
      <c r="L1511" s="85"/>
      <c r="M1511" s="85"/>
      <c r="N1511" s="85"/>
      <c r="O1511" s="158"/>
    </row>
    <row r="1512" spans="1:15" ht="15" customHeight="1" x14ac:dyDescent="0.25">
      <c r="A1512" s="82"/>
      <c r="B1512" s="35"/>
      <c r="C1512" s="37"/>
      <c r="D1512" s="35"/>
      <c r="E1512" s="35"/>
      <c r="F1512" s="36"/>
      <c r="G1512" s="35"/>
      <c r="H1512" s="35"/>
      <c r="I1512" s="200"/>
      <c r="J1512" s="199"/>
      <c r="K1512" s="204"/>
      <c r="L1512" s="85"/>
      <c r="M1512" s="85"/>
      <c r="N1512" s="85"/>
      <c r="O1512" s="158"/>
    </row>
    <row r="1513" spans="1:15" ht="15" customHeight="1" x14ac:dyDescent="0.25">
      <c r="A1513" s="82"/>
      <c r="B1513" s="35"/>
      <c r="C1513" s="37"/>
      <c r="D1513" s="35"/>
      <c r="E1513" s="35"/>
      <c r="F1513" s="36"/>
      <c r="G1513" s="35"/>
      <c r="H1513" s="35"/>
      <c r="I1513" s="200"/>
      <c r="J1513" s="199"/>
      <c r="K1513" s="204"/>
      <c r="L1513" s="85"/>
      <c r="M1513" s="85"/>
      <c r="N1513" s="85"/>
      <c r="O1513" s="158"/>
    </row>
    <row r="1514" spans="1:15" ht="15" customHeight="1" x14ac:dyDescent="0.25">
      <c r="A1514" s="82"/>
      <c r="B1514" s="35"/>
      <c r="C1514" s="37"/>
      <c r="D1514" s="35"/>
      <c r="E1514" s="35"/>
      <c r="F1514" s="36"/>
      <c r="G1514" s="35"/>
      <c r="H1514" s="35"/>
      <c r="I1514" s="200"/>
      <c r="J1514" s="199"/>
      <c r="K1514" s="204"/>
      <c r="L1514" s="85"/>
      <c r="M1514" s="85"/>
      <c r="N1514" s="85"/>
      <c r="O1514" s="158"/>
    </row>
    <row r="1515" spans="1:15" ht="15" customHeight="1" x14ac:dyDescent="0.25">
      <c r="A1515" s="82"/>
      <c r="B1515" s="35"/>
      <c r="C1515" s="37"/>
      <c r="D1515" s="35"/>
      <c r="E1515" s="35"/>
      <c r="F1515" s="36"/>
      <c r="G1515" s="35"/>
      <c r="H1515" s="35"/>
      <c r="I1515" s="200"/>
      <c r="J1515" s="199"/>
      <c r="K1515" s="204"/>
      <c r="L1515" s="85"/>
      <c r="M1515" s="85"/>
      <c r="N1515" s="85"/>
      <c r="O1515" s="158"/>
    </row>
    <row r="1516" spans="1:15" ht="15" customHeight="1" x14ac:dyDescent="0.25">
      <c r="A1516" s="82"/>
      <c r="B1516" s="35"/>
      <c r="C1516" s="37"/>
      <c r="D1516" s="35"/>
      <c r="E1516" s="35"/>
      <c r="F1516" s="36"/>
      <c r="G1516" s="35"/>
      <c r="H1516" s="35"/>
      <c r="I1516" s="200"/>
      <c r="J1516" s="199"/>
      <c r="K1516" s="204"/>
      <c r="L1516" s="85"/>
      <c r="M1516" s="85"/>
      <c r="N1516" s="85"/>
      <c r="O1516" s="158"/>
    </row>
    <row r="1517" spans="1:15" ht="15" customHeight="1" x14ac:dyDescent="0.25">
      <c r="A1517" s="82"/>
      <c r="B1517" s="35"/>
      <c r="C1517" s="37"/>
      <c r="D1517" s="35"/>
      <c r="E1517" s="35"/>
      <c r="F1517" s="36"/>
      <c r="G1517" s="35"/>
      <c r="H1517" s="35"/>
      <c r="I1517" s="200"/>
      <c r="J1517" s="199"/>
      <c r="K1517" s="204"/>
      <c r="L1517" s="85"/>
      <c r="M1517" s="85"/>
      <c r="N1517" s="85"/>
      <c r="O1517" s="158"/>
    </row>
    <row r="1518" spans="1:15" ht="15" customHeight="1" x14ac:dyDescent="0.25">
      <c r="A1518" s="82"/>
      <c r="B1518" s="35"/>
      <c r="C1518" s="37"/>
      <c r="D1518" s="35"/>
      <c r="E1518" s="35"/>
      <c r="F1518" s="36"/>
      <c r="G1518" s="35"/>
      <c r="H1518" s="35"/>
      <c r="I1518" s="200"/>
      <c r="J1518" s="199"/>
      <c r="K1518" s="204"/>
      <c r="L1518" s="85"/>
      <c r="M1518" s="85"/>
      <c r="N1518" s="85"/>
      <c r="O1518" s="158"/>
    </row>
    <row r="1519" spans="1:15" ht="15" customHeight="1" x14ac:dyDescent="0.25">
      <c r="A1519" s="82"/>
      <c r="B1519" s="35"/>
      <c r="C1519" s="37"/>
      <c r="D1519" s="35"/>
      <c r="E1519" s="35"/>
      <c r="F1519" s="36"/>
      <c r="G1519" s="35"/>
      <c r="H1519" s="35"/>
      <c r="I1519" s="200"/>
      <c r="J1519" s="199"/>
      <c r="K1519" s="204"/>
      <c r="L1519" s="85"/>
      <c r="M1519" s="85"/>
      <c r="N1519" s="85"/>
      <c r="O1519" s="158"/>
    </row>
    <row r="1520" spans="1:15" ht="15" customHeight="1" x14ac:dyDescent="0.25">
      <c r="A1520" s="82"/>
      <c r="B1520" s="35"/>
      <c r="C1520" s="37"/>
      <c r="D1520" s="35"/>
      <c r="E1520" s="35"/>
      <c r="F1520" s="36"/>
      <c r="G1520" s="35"/>
      <c r="H1520" s="35"/>
      <c r="I1520" s="200"/>
      <c r="J1520" s="199"/>
      <c r="K1520" s="204"/>
      <c r="L1520" s="85"/>
      <c r="M1520" s="85"/>
      <c r="N1520" s="85"/>
      <c r="O1520" s="158"/>
    </row>
    <row r="1521" spans="1:15" ht="15" customHeight="1" x14ac:dyDescent="0.25">
      <c r="A1521" s="82"/>
      <c r="B1521" s="35"/>
      <c r="C1521" s="37"/>
      <c r="D1521" s="35"/>
      <c r="E1521" s="35"/>
      <c r="F1521" s="36"/>
      <c r="G1521" s="35"/>
      <c r="H1521" s="35"/>
      <c r="I1521" s="200"/>
      <c r="J1521" s="199"/>
      <c r="K1521" s="204"/>
      <c r="L1521" s="85"/>
      <c r="M1521" s="85"/>
      <c r="N1521" s="85"/>
      <c r="O1521" s="158"/>
    </row>
    <row r="1522" spans="1:15" ht="15" customHeight="1" x14ac:dyDescent="0.25">
      <c r="A1522" s="82"/>
      <c r="B1522" s="35"/>
      <c r="C1522" s="37"/>
      <c r="D1522" s="35"/>
      <c r="E1522" s="35"/>
      <c r="F1522" s="36"/>
      <c r="G1522" s="35"/>
      <c r="H1522" s="35"/>
      <c r="I1522" s="200"/>
      <c r="J1522" s="199"/>
      <c r="K1522" s="204"/>
      <c r="L1522" s="85"/>
      <c r="M1522" s="85"/>
      <c r="N1522" s="85"/>
      <c r="O1522" s="158"/>
    </row>
    <row r="1523" spans="1:15" ht="15" customHeight="1" x14ac:dyDescent="0.25">
      <c r="A1523" s="82"/>
      <c r="B1523" s="35"/>
      <c r="C1523" s="37"/>
      <c r="D1523" s="35"/>
      <c r="E1523" s="35"/>
      <c r="F1523" s="36"/>
      <c r="G1523" s="35"/>
      <c r="H1523" s="35"/>
      <c r="I1523" s="200"/>
      <c r="J1523" s="199"/>
      <c r="K1523" s="204"/>
      <c r="L1523" s="85"/>
      <c r="M1523" s="85"/>
      <c r="N1523" s="85"/>
      <c r="O1523" s="158"/>
    </row>
    <row r="1524" spans="1:15" ht="15" customHeight="1" x14ac:dyDescent="0.25">
      <c r="A1524" s="82"/>
      <c r="B1524" s="35"/>
      <c r="C1524" s="37"/>
      <c r="D1524" s="35"/>
      <c r="E1524" s="35"/>
      <c r="F1524" s="36"/>
      <c r="G1524" s="35"/>
      <c r="H1524" s="35"/>
      <c r="I1524" s="200"/>
      <c r="J1524" s="199"/>
      <c r="K1524" s="204"/>
      <c r="L1524" s="85"/>
      <c r="M1524" s="85"/>
      <c r="N1524" s="85"/>
      <c r="O1524" s="158"/>
    </row>
    <row r="1525" spans="1:15" ht="15" customHeight="1" x14ac:dyDescent="0.25">
      <c r="A1525" s="82"/>
      <c r="B1525" s="35"/>
      <c r="C1525" s="37"/>
      <c r="D1525" s="35"/>
      <c r="E1525" s="35"/>
      <c r="F1525" s="36"/>
      <c r="G1525" s="35"/>
      <c r="H1525" s="35"/>
      <c r="I1525" s="200"/>
      <c r="J1525" s="199"/>
      <c r="K1525" s="204"/>
      <c r="L1525" s="85"/>
      <c r="M1525" s="85"/>
      <c r="N1525" s="85"/>
      <c r="O1525" s="158"/>
    </row>
    <row r="1526" spans="1:15" ht="15" customHeight="1" x14ac:dyDescent="0.25">
      <c r="A1526" s="82"/>
      <c r="B1526" s="35"/>
      <c r="C1526" s="37"/>
      <c r="D1526" s="35"/>
      <c r="E1526" s="35"/>
      <c r="F1526" s="36"/>
      <c r="G1526" s="35"/>
      <c r="H1526" s="35"/>
      <c r="I1526" s="200"/>
      <c r="J1526" s="199"/>
      <c r="K1526" s="204"/>
      <c r="L1526" s="85"/>
      <c r="M1526" s="85"/>
      <c r="N1526" s="85"/>
      <c r="O1526" s="158"/>
    </row>
    <row r="1527" spans="1:15" ht="15" customHeight="1" x14ac:dyDescent="0.25">
      <c r="A1527" s="82"/>
      <c r="B1527" s="35"/>
      <c r="C1527" s="37"/>
      <c r="D1527" s="35"/>
      <c r="E1527" s="35"/>
      <c r="F1527" s="36"/>
      <c r="G1527" s="35"/>
      <c r="H1527" s="35"/>
      <c r="I1527" s="200"/>
      <c r="J1527" s="199"/>
      <c r="K1527" s="204"/>
      <c r="L1527" s="85"/>
      <c r="M1527" s="85"/>
      <c r="N1527" s="85"/>
      <c r="O1527" s="158"/>
    </row>
    <row r="1528" spans="1:15" ht="15" customHeight="1" x14ac:dyDescent="0.25">
      <c r="A1528" s="82"/>
      <c r="B1528" s="35"/>
      <c r="C1528" s="37"/>
      <c r="D1528" s="35"/>
      <c r="E1528" s="35"/>
      <c r="F1528" s="36"/>
      <c r="G1528" s="35"/>
      <c r="H1528" s="35"/>
      <c r="I1528" s="200"/>
      <c r="J1528" s="199"/>
      <c r="K1528" s="204"/>
      <c r="L1528" s="85"/>
      <c r="M1528" s="85"/>
      <c r="N1528" s="85"/>
      <c r="O1528" s="158"/>
    </row>
    <row r="1529" spans="1:15" ht="15" customHeight="1" x14ac:dyDescent="0.25">
      <c r="A1529" s="82"/>
      <c r="B1529" s="35"/>
      <c r="C1529" s="37"/>
      <c r="D1529" s="35"/>
      <c r="E1529" s="35"/>
      <c r="F1529" s="36"/>
      <c r="G1529" s="35"/>
      <c r="H1529" s="35"/>
      <c r="I1529" s="200"/>
      <c r="J1529" s="199"/>
      <c r="K1529" s="204"/>
      <c r="L1529" s="85"/>
      <c r="M1529" s="85"/>
      <c r="N1529" s="85"/>
      <c r="O1529" s="158"/>
    </row>
    <row r="1530" spans="1:15" ht="15" customHeight="1" x14ac:dyDescent="0.25">
      <c r="A1530" s="82"/>
      <c r="B1530" s="35"/>
      <c r="C1530" s="37"/>
      <c r="D1530" s="35"/>
      <c r="E1530" s="35"/>
      <c r="F1530" s="36"/>
      <c r="G1530" s="35"/>
      <c r="H1530" s="35"/>
      <c r="I1530" s="200"/>
      <c r="J1530" s="199"/>
      <c r="K1530" s="204"/>
      <c r="L1530" s="85"/>
      <c r="M1530" s="85"/>
      <c r="N1530" s="85"/>
      <c r="O1530" s="158"/>
    </row>
    <row r="1531" spans="1:15" ht="15" customHeight="1" x14ac:dyDescent="0.25">
      <c r="A1531" s="82"/>
      <c r="B1531" s="35"/>
      <c r="C1531" s="37"/>
      <c r="D1531" s="35"/>
      <c r="E1531" s="35"/>
      <c r="F1531" s="36"/>
      <c r="G1531" s="35"/>
      <c r="H1531" s="35"/>
      <c r="I1531" s="200"/>
      <c r="J1531" s="199"/>
      <c r="K1531" s="204"/>
      <c r="L1531" s="85"/>
      <c r="M1531" s="85"/>
      <c r="N1531" s="85"/>
      <c r="O1531" s="158"/>
    </row>
    <row r="1532" spans="1:15" ht="15" customHeight="1" x14ac:dyDescent="0.25">
      <c r="A1532" s="82"/>
      <c r="B1532" s="35"/>
      <c r="C1532" s="37"/>
      <c r="D1532" s="35"/>
      <c r="E1532" s="35"/>
      <c r="F1532" s="36"/>
      <c r="G1532" s="35"/>
      <c r="H1532" s="35"/>
      <c r="I1532" s="200"/>
      <c r="J1532" s="199"/>
      <c r="K1532" s="204"/>
      <c r="L1532" s="85"/>
      <c r="M1532" s="85"/>
      <c r="N1532" s="85"/>
      <c r="O1532" s="158"/>
    </row>
    <row r="1533" spans="1:15" ht="15" customHeight="1" x14ac:dyDescent="0.25">
      <c r="A1533" s="82"/>
      <c r="B1533" s="35"/>
      <c r="C1533" s="37"/>
      <c r="D1533" s="35"/>
      <c r="E1533" s="35"/>
      <c r="F1533" s="36"/>
      <c r="G1533" s="35"/>
      <c r="H1533" s="35"/>
      <c r="I1533" s="200"/>
      <c r="J1533" s="199"/>
      <c r="K1533" s="204"/>
      <c r="L1533" s="85"/>
      <c r="M1533" s="85"/>
      <c r="N1533" s="85"/>
      <c r="O1533" s="158"/>
    </row>
    <row r="1534" spans="1:15" ht="15" customHeight="1" x14ac:dyDescent="0.25">
      <c r="A1534" s="82"/>
      <c r="B1534" s="35"/>
      <c r="C1534" s="37"/>
      <c r="D1534" s="35"/>
      <c r="E1534" s="35"/>
      <c r="F1534" s="36"/>
      <c r="G1534" s="35"/>
      <c r="H1534" s="35"/>
      <c r="I1534" s="200"/>
      <c r="J1534" s="199"/>
      <c r="K1534" s="204"/>
      <c r="L1534" s="85"/>
      <c r="M1534" s="85"/>
      <c r="N1534" s="85"/>
      <c r="O1534" s="158"/>
    </row>
    <row r="1535" spans="1:15" ht="15" customHeight="1" x14ac:dyDescent="0.25">
      <c r="A1535" s="82"/>
      <c r="B1535" s="35"/>
      <c r="C1535" s="37"/>
      <c r="D1535" s="35"/>
      <c r="E1535" s="35"/>
      <c r="F1535" s="36"/>
      <c r="G1535" s="35"/>
      <c r="H1535" s="35"/>
      <c r="I1535" s="200"/>
      <c r="J1535" s="199"/>
      <c r="K1535" s="204"/>
      <c r="L1535" s="85"/>
      <c r="M1535" s="85"/>
      <c r="N1535" s="85"/>
      <c r="O1535" s="158"/>
    </row>
    <row r="1536" spans="1:15" ht="15" customHeight="1" x14ac:dyDescent="0.25">
      <c r="A1536" s="82"/>
      <c r="B1536" s="35"/>
      <c r="C1536" s="37"/>
      <c r="D1536" s="35"/>
      <c r="E1536" s="35"/>
      <c r="F1536" s="36"/>
      <c r="G1536" s="35"/>
      <c r="H1536" s="35"/>
      <c r="I1536" s="200"/>
      <c r="J1536" s="199"/>
      <c r="K1536" s="204"/>
      <c r="L1536" s="85"/>
      <c r="M1536" s="85"/>
      <c r="N1536" s="85"/>
      <c r="O1536" s="158"/>
    </row>
    <row r="1537" spans="1:15" ht="15" customHeight="1" x14ac:dyDescent="0.25">
      <c r="A1537" s="82"/>
      <c r="B1537" s="35"/>
      <c r="C1537" s="37"/>
      <c r="D1537" s="35"/>
      <c r="E1537" s="35"/>
      <c r="F1537" s="36"/>
      <c r="G1537" s="35"/>
      <c r="H1537" s="35"/>
      <c r="I1537" s="200"/>
      <c r="J1537" s="199"/>
      <c r="K1537" s="204"/>
      <c r="L1537" s="85"/>
      <c r="M1537" s="85"/>
      <c r="N1537" s="85"/>
      <c r="O1537" s="158"/>
    </row>
    <row r="1538" spans="1:15" ht="15" customHeight="1" x14ac:dyDescent="0.25">
      <c r="A1538" s="82"/>
      <c r="B1538" s="35"/>
      <c r="C1538" s="37"/>
      <c r="D1538" s="35"/>
      <c r="E1538" s="35"/>
      <c r="F1538" s="36"/>
      <c r="G1538" s="35"/>
      <c r="H1538" s="35"/>
      <c r="I1538" s="200"/>
      <c r="J1538" s="199"/>
      <c r="K1538" s="204"/>
      <c r="L1538" s="85"/>
      <c r="M1538" s="85"/>
      <c r="N1538" s="85"/>
      <c r="O1538" s="158"/>
    </row>
    <row r="1539" spans="1:15" ht="15" customHeight="1" x14ac:dyDescent="0.25">
      <c r="A1539" s="82"/>
      <c r="B1539" s="35"/>
      <c r="C1539" s="37"/>
      <c r="D1539" s="35"/>
      <c r="E1539" s="35"/>
      <c r="F1539" s="36"/>
      <c r="G1539" s="35"/>
      <c r="H1539" s="35"/>
      <c r="I1539" s="200"/>
      <c r="J1539" s="199"/>
      <c r="K1539" s="204"/>
      <c r="L1539" s="85"/>
      <c r="M1539" s="85"/>
      <c r="N1539" s="85"/>
      <c r="O1539" s="158"/>
    </row>
    <row r="1540" spans="1:15" ht="15" customHeight="1" x14ac:dyDescent="0.25">
      <c r="A1540" s="82"/>
      <c r="B1540" s="35"/>
      <c r="C1540" s="37"/>
      <c r="D1540" s="35"/>
      <c r="E1540" s="35"/>
      <c r="F1540" s="36"/>
      <c r="G1540" s="35"/>
      <c r="H1540" s="35"/>
      <c r="I1540" s="200"/>
      <c r="J1540" s="199"/>
      <c r="K1540" s="204"/>
      <c r="L1540" s="85"/>
      <c r="M1540" s="85"/>
      <c r="N1540" s="85"/>
      <c r="O1540" s="158"/>
    </row>
    <row r="1541" spans="1:15" ht="15" customHeight="1" x14ac:dyDescent="0.25">
      <c r="A1541" s="82"/>
      <c r="B1541" s="35"/>
      <c r="C1541" s="37"/>
      <c r="D1541" s="35"/>
      <c r="E1541" s="35"/>
      <c r="F1541" s="36"/>
      <c r="G1541" s="35"/>
      <c r="H1541" s="35"/>
      <c r="I1541" s="200"/>
      <c r="J1541" s="199"/>
      <c r="K1541" s="204"/>
      <c r="L1541" s="85"/>
      <c r="M1541" s="85"/>
      <c r="N1541" s="85"/>
      <c r="O1541" s="158"/>
    </row>
    <row r="1542" spans="1:15" ht="15" customHeight="1" x14ac:dyDescent="0.25">
      <c r="A1542" s="82"/>
      <c r="B1542" s="35"/>
      <c r="C1542" s="37"/>
      <c r="D1542" s="35"/>
      <c r="E1542" s="35"/>
      <c r="F1542" s="36"/>
      <c r="G1542" s="35"/>
      <c r="H1542" s="35"/>
      <c r="I1542" s="200"/>
      <c r="J1542" s="199"/>
      <c r="K1542" s="204"/>
      <c r="L1542" s="85"/>
      <c r="M1542" s="85"/>
      <c r="N1542" s="85"/>
      <c r="O1542" s="158"/>
    </row>
    <row r="1543" spans="1:15" ht="15" customHeight="1" x14ac:dyDescent="0.25">
      <c r="A1543" s="82"/>
      <c r="B1543" s="35"/>
      <c r="C1543" s="37"/>
      <c r="D1543" s="35"/>
      <c r="E1543" s="35"/>
      <c r="F1543" s="36"/>
      <c r="G1543" s="35"/>
      <c r="H1543" s="35"/>
      <c r="I1543" s="200"/>
      <c r="J1543" s="199"/>
      <c r="K1543" s="204"/>
      <c r="L1543" s="85"/>
      <c r="M1543" s="85"/>
      <c r="N1543" s="85"/>
      <c r="O1543" s="158"/>
    </row>
    <row r="1544" spans="1:15" ht="15" customHeight="1" x14ac:dyDescent="0.25">
      <c r="A1544" s="82"/>
      <c r="B1544" s="35"/>
      <c r="C1544" s="37"/>
      <c r="D1544" s="35"/>
      <c r="E1544" s="35"/>
      <c r="F1544" s="36"/>
      <c r="G1544" s="35"/>
      <c r="H1544" s="35"/>
      <c r="I1544" s="200"/>
      <c r="J1544" s="199"/>
      <c r="K1544" s="204"/>
      <c r="L1544" s="85"/>
      <c r="M1544" s="85"/>
      <c r="N1544" s="85"/>
      <c r="O1544" s="158"/>
    </row>
    <row r="1545" spans="1:15" ht="15" customHeight="1" x14ac:dyDescent="0.25">
      <c r="A1545" s="82"/>
      <c r="B1545" s="35"/>
      <c r="C1545" s="37"/>
      <c r="D1545" s="35"/>
      <c r="E1545" s="35"/>
      <c r="F1545" s="36"/>
      <c r="G1545" s="35"/>
      <c r="H1545" s="35"/>
      <c r="I1545" s="200"/>
      <c r="J1545" s="199"/>
      <c r="K1545" s="204"/>
      <c r="L1545" s="85"/>
      <c r="M1545" s="85"/>
      <c r="N1545" s="85"/>
      <c r="O1545" s="158"/>
    </row>
    <row r="1546" spans="1:15" ht="15" customHeight="1" x14ac:dyDescent="0.25">
      <c r="A1546" s="82"/>
      <c r="B1546" s="35"/>
      <c r="C1546" s="37"/>
      <c r="D1546" s="35"/>
      <c r="E1546" s="35"/>
      <c r="F1546" s="36"/>
      <c r="G1546" s="35"/>
      <c r="H1546" s="35"/>
      <c r="I1546" s="200"/>
      <c r="J1546" s="199"/>
      <c r="K1546" s="204"/>
      <c r="L1546" s="85"/>
      <c r="M1546" s="85"/>
      <c r="N1546" s="85"/>
      <c r="O1546" s="158"/>
    </row>
    <row r="1547" spans="1:15" ht="15" customHeight="1" x14ac:dyDescent="0.25">
      <c r="A1547" s="82"/>
      <c r="B1547" s="35"/>
      <c r="C1547" s="37"/>
      <c r="D1547" s="35"/>
      <c r="E1547" s="35"/>
      <c r="F1547" s="36"/>
      <c r="G1547" s="35"/>
      <c r="H1547" s="35"/>
      <c r="I1547" s="200"/>
      <c r="J1547" s="199"/>
      <c r="K1547" s="204"/>
      <c r="L1547" s="85"/>
      <c r="M1547" s="85"/>
      <c r="N1547" s="85"/>
      <c r="O1547" s="158"/>
    </row>
    <row r="1548" spans="1:15" ht="15" customHeight="1" x14ac:dyDescent="0.25">
      <c r="A1548" s="82"/>
      <c r="B1548" s="35"/>
      <c r="C1548" s="37"/>
      <c r="D1548" s="35"/>
      <c r="E1548" s="35"/>
      <c r="F1548" s="36"/>
      <c r="G1548" s="35"/>
      <c r="H1548" s="35"/>
      <c r="I1548" s="200"/>
      <c r="J1548" s="199"/>
      <c r="K1548" s="204"/>
      <c r="L1548" s="85"/>
      <c r="M1548" s="85"/>
      <c r="N1548" s="85"/>
      <c r="O1548" s="158"/>
    </row>
    <row r="1549" spans="1:15" ht="15" customHeight="1" x14ac:dyDescent="0.25">
      <c r="A1549" s="82"/>
      <c r="B1549" s="35"/>
      <c r="C1549" s="37"/>
      <c r="D1549" s="35"/>
      <c r="E1549" s="35"/>
      <c r="F1549" s="36"/>
      <c r="G1549" s="35"/>
      <c r="H1549" s="35"/>
      <c r="I1549" s="200"/>
      <c r="J1549" s="199"/>
      <c r="K1549" s="204"/>
      <c r="L1549" s="85"/>
      <c r="M1549" s="85"/>
      <c r="N1549" s="85"/>
      <c r="O1549" s="158"/>
    </row>
    <row r="1550" spans="1:15" ht="15" customHeight="1" x14ac:dyDescent="0.25">
      <c r="A1550" s="82"/>
      <c r="B1550" s="35"/>
      <c r="C1550" s="37"/>
      <c r="D1550" s="35"/>
      <c r="E1550" s="35"/>
      <c r="F1550" s="36"/>
      <c r="G1550" s="35"/>
      <c r="H1550" s="35"/>
      <c r="I1550" s="200"/>
      <c r="J1550" s="199"/>
      <c r="K1550" s="204"/>
      <c r="L1550" s="85"/>
      <c r="M1550" s="85"/>
      <c r="N1550" s="85"/>
      <c r="O1550" s="158"/>
    </row>
    <row r="1551" spans="1:15" ht="15" customHeight="1" x14ac:dyDescent="0.25">
      <c r="A1551" s="82"/>
      <c r="B1551" s="35"/>
      <c r="C1551" s="37"/>
      <c r="D1551" s="35"/>
      <c r="E1551" s="35"/>
      <c r="F1551" s="36"/>
      <c r="G1551" s="35"/>
      <c r="H1551" s="35"/>
      <c r="I1551" s="200"/>
      <c r="J1551" s="199"/>
      <c r="K1551" s="204"/>
      <c r="L1551" s="85"/>
      <c r="M1551" s="85"/>
      <c r="N1551" s="85"/>
      <c r="O1551" s="158"/>
    </row>
    <row r="1552" spans="1:15" ht="15" customHeight="1" x14ac:dyDescent="0.25">
      <c r="A1552" s="82"/>
      <c r="B1552" s="35"/>
      <c r="C1552" s="37"/>
      <c r="D1552" s="35"/>
      <c r="E1552" s="35"/>
      <c r="F1552" s="36"/>
      <c r="G1552" s="35"/>
      <c r="H1552" s="35"/>
      <c r="I1552" s="200"/>
      <c r="J1552" s="199"/>
      <c r="K1552" s="204"/>
      <c r="L1552" s="85"/>
      <c r="M1552" s="85"/>
      <c r="N1552" s="85"/>
      <c r="O1552" s="158"/>
    </row>
    <row r="1553" spans="1:15" ht="15" customHeight="1" x14ac:dyDescent="0.25">
      <c r="A1553" s="82"/>
      <c r="B1553" s="35"/>
      <c r="C1553" s="37"/>
      <c r="D1553" s="35"/>
      <c r="E1553" s="35"/>
      <c r="F1553" s="36"/>
      <c r="G1553" s="35"/>
      <c r="H1553" s="35"/>
      <c r="I1553" s="200"/>
      <c r="J1553" s="199"/>
      <c r="K1553" s="204"/>
      <c r="L1553" s="85"/>
      <c r="M1553" s="85"/>
      <c r="N1553" s="85"/>
      <c r="O1553" s="158"/>
    </row>
    <row r="1554" spans="1:15" ht="15" customHeight="1" x14ac:dyDescent="0.25">
      <c r="A1554" s="82"/>
      <c r="B1554" s="35"/>
      <c r="C1554" s="37"/>
      <c r="D1554" s="35"/>
      <c r="E1554" s="35"/>
      <c r="F1554" s="36"/>
      <c r="G1554" s="35"/>
      <c r="H1554" s="35"/>
      <c r="I1554" s="200"/>
      <c r="J1554" s="199"/>
      <c r="K1554" s="204"/>
      <c r="L1554" s="85"/>
      <c r="M1554" s="85"/>
      <c r="N1554" s="85"/>
      <c r="O1554" s="158"/>
    </row>
    <row r="1555" spans="1:15" ht="15" customHeight="1" x14ac:dyDescent="0.25">
      <c r="A1555" s="82"/>
      <c r="B1555" s="35"/>
      <c r="C1555" s="37"/>
      <c r="D1555" s="35"/>
      <c r="E1555" s="35"/>
      <c r="F1555" s="36"/>
      <c r="G1555" s="35"/>
      <c r="H1555" s="35"/>
      <c r="I1555" s="200"/>
      <c r="J1555" s="199"/>
      <c r="K1555" s="204"/>
      <c r="L1555" s="85"/>
      <c r="M1555" s="85"/>
      <c r="N1555" s="85"/>
      <c r="O1555" s="158"/>
    </row>
    <row r="1556" spans="1:15" ht="15" customHeight="1" x14ac:dyDescent="0.25">
      <c r="A1556" s="82"/>
      <c r="B1556" s="35"/>
      <c r="C1556" s="37"/>
      <c r="D1556" s="35"/>
      <c r="E1556" s="35"/>
      <c r="F1556" s="36"/>
      <c r="G1556" s="35"/>
      <c r="H1556" s="35"/>
      <c r="I1556" s="200"/>
      <c r="J1556" s="199"/>
      <c r="K1556" s="204"/>
      <c r="L1556" s="85"/>
      <c r="M1556" s="85"/>
      <c r="N1556" s="85"/>
      <c r="O1556" s="158"/>
    </row>
    <row r="1557" spans="1:15" ht="15" customHeight="1" x14ac:dyDescent="0.25">
      <c r="A1557" s="82"/>
      <c r="B1557" s="35"/>
      <c r="C1557" s="37"/>
      <c r="D1557" s="35"/>
      <c r="E1557" s="35"/>
      <c r="F1557" s="36"/>
      <c r="G1557" s="35"/>
      <c r="H1557" s="35"/>
      <c r="I1557" s="200"/>
      <c r="J1557" s="199"/>
      <c r="K1557" s="204"/>
      <c r="L1557" s="85"/>
      <c r="M1557" s="85"/>
      <c r="N1557" s="85"/>
      <c r="O1557" s="158"/>
    </row>
    <row r="1558" spans="1:15" ht="15" customHeight="1" x14ac:dyDescent="0.25">
      <c r="A1558" s="82"/>
      <c r="B1558" s="35"/>
      <c r="C1558" s="37"/>
      <c r="D1558" s="35"/>
      <c r="E1558" s="35"/>
      <c r="F1558" s="36"/>
      <c r="G1558" s="35"/>
      <c r="H1558" s="35"/>
      <c r="I1558" s="200"/>
      <c r="J1558" s="199"/>
      <c r="K1558" s="204"/>
      <c r="L1558" s="85"/>
      <c r="M1558" s="85"/>
      <c r="N1558" s="85"/>
      <c r="O1558" s="158"/>
    </row>
    <row r="1559" spans="1:15" ht="15" customHeight="1" x14ac:dyDescent="0.25">
      <c r="A1559" s="82"/>
      <c r="B1559" s="35"/>
      <c r="C1559" s="37"/>
      <c r="D1559" s="35"/>
      <c r="E1559" s="35"/>
      <c r="F1559" s="36"/>
      <c r="G1559" s="35"/>
      <c r="H1559" s="35"/>
      <c r="I1559" s="200"/>
      <c r="J1559" s="199"/>
      <c r="K1559" s="204"/>
      <c r="L1559" s="85"/>
      <c r="M1559" s="85"/>
      <c r="N1559" s="85"/>
      <c r="O1559" s="158"/>
    </row>
    <row r="1560" spans="1:15" ht="15" customHeight="1" x14ac:dyDescent="0.25">
      <c r="A1560" s="82"/>
      <c r="B1560" s="35"/>
      <c r="C1560" s="37"/>
      <c r="D1560" s="35"/>
      <c r="E1560" s="35"/>
      <c r="F1560" s="36"/>
      <c r="G1560" s="35"/>
      <c r="H1560" s="35"/>
      <c r="I1560" s="200"/>
      <c r="J1560" s="199"/>
      <c r="K1560" s="204"/>
      <c r="L1560" s="85"/>
      <c r="M1560" s="85"/>
      <c r="N1560" s="85"/>
      <c r="O1560" s="158"/>
    </row>
    <row r="1561" spans="1:15" ht="15" customHeight="1" x14ac:dyDescent="0.25">
      <c r="A1561" s="82"/>
      <c r="B1561" s="35"/>
      <c r="C1561" s="37"/>
      <c r="D1561" s="35"/>
      <c r="E1561" s="35"/>
      <c r="F1561" s="36"/>
      <c r="G1561" s="35"/>
      <c r="H1561" s="35"/>
      <c r="I1561" s="200"/>
      <c r="J1561" s="199"/>
      <c r="K1561" s="204"/>
      <c r="L1561" s="85"/>
      <c r="M1561" s="85"/>
      <c r="N1561" s="85"/>
      <c r="O1561" s="158"/>
    </row>
    <row r="1562" spans="1:15" ht="15" customHeight="1" x14ac:dyDescent="0.25">
      <c r="A1562" s="82"/>
      <c r="B1562" s="35"/>
      <c r="C1562" s="37"/>
      <c r="D1562" s="35"/>
      <c r="E1562" s="35"/>
      <c r="F1562" s="36"/>
      <c r="G1562" s="35"/>
      <c r="H1562" s="35"/>
      <c r="I1562" s="200"/>
      <c r="J1562" s="199"/>
      <c r="K1562" s="204"/>
      <c r="L1562" s="85"/>
      <c r="M1562" s="85"/>
      <c r="N1562" s="85"/>
      <c r="O1562" s="158"/>
    </row>
    <row r="1563" spans="1:15" ht="15" customHeight="1" x14ac:dyDescent="0.25">
      <c r="A1563" s="82"/>
      <c r="B1563" s="35"/>
      <c r="C1563" s="37"/>
      <c r="D1563" s="35"/>
      <c r="E1563" s="35"/>
      <c r="F1563" s="36"/>
      <c r="G1563" s="35"/>
      <c r="H1563" s="35"/>
      <c r="I1563" s="200"/>
      <c r="J1563" s="199"/>
      <c r="K1563" s="204"/>
      <c r="L1563" s="85"/>
      <c r="M1563" s="85"/>
      <c r="N1563" s="85"/>
      <c r="O1563" s="158"/>
    </row>
    <row r="1564" spans="1:15" ht="15" customHeight="1" x14ac:dyDescent="0.25">
      <c r="A1564" s="82"/>
      <c r="B1564" s="35"/>
      <c r="C1564" s="37"/>
      <c r="D1564" s="35"/>
      <c r="E1564" s="35"/>
      <c r="F1564" s="36"/>
      <c r="G1564" s="35"/>
      <c r="H1564" s="35"/>
      <c r="I1564" s="200"/>
      <c r="J1564" s="199"/>
      <c r="K1564" s="204"/>
      <c r="L1564" s="85"/>
      <c r="M1564" s="85"/>
      <c r="N1564" s="85"/>
      <c r="O1564" s="158"/>
    </row>
    <row r="1565" spans="1:15" ht="15" customHeight="1" x14ac:dyDescent="0.25">
      <c r="A1565" s="82"/>
      <c r="B1565" s="35"/>
      <c r="C1565" s="37"/>
      <c r="D1565" s="35"/>
      <c r="E1565" s="35"/>
      <c r="F1565" s="36"/>
      <c r="G1565" s="35"/>
      <c r="H1565" s="35"/>
      <c r="I1565" s="200"/>
      <c r="J1565" s="199"/>
      <c r="K1565" s="204"/>
      <c r="L1565" s="85"/>
      <c r="M1565" s="85"/>
      <c r="N1565" s="85"/>
      <c r="O1565" s="158"/>
    </row>
    <row r="1566" spans="1:15" ht="15" customHeight="1" x14ac:dyDescent="0.25">
      <c r="A1566" s="82"/>
      <c r="B1566" s="35"/>
      <c r="C1566" s="37"/>
      <c r="D1566" s="35"/>
      <c r="E1566" s="35"/>
      <c r="F1566" s="36"/>
      <c r="G1566" s="35"/>
      <c r="H1566" s="35"/>
      <c r="I1566" s="200"/>
      <c r="J1566" s="199"/>
      <c r="K1566" s="204"/>
      <c r="L1566" s="85"/>
      <c r="M1566" s="85"/>
      <c r="N1566" s="85"/>
      <c r="O1566" s="158"/>
    </row>
    <row r="1567" spans="1:15" ht="15" customHeight="1" x14ac:dyDescent="0.25">
      <c r="A1567" s="82"/>
      <c r="B1567" s="35"/>
      <c r="C1567" s="37"/>
      <c r="D1567" s="35"/>
      <c r="E1567" s="35"/>
      <c r="F1567" s="36"/>
      <c r="G1567" s="35"/>
      <c r="H1567" s="35"/>
      <c r="I1567" s="200"/>
      <c r="J1567" s="199"/>
      <c r="K1567" s="204"/>
      <c r="L1567" s="85"/>
      <c r="M1567" s="85"/>
      <c r="N1567" s="85"/>
      <c r="O1567" s="158"/>
    </row>
    <row r="1568" spans="1:15" ht="15" customHeight="1" x14ac:dyDescent="0.25">
      <c r="A1568" s="82"/>
      <c r="B1568" s="35"/>
      <c r="C1568" s="37"/>
      <c r="D1568" s="35"/>
      <c r="E1568" s="35"/>
      <c r="F1568" s="36"/>
      <c r="G1568" s="35"/>
      <c r="H1568" s="35"/>
      <c r="I1568" s="200"/>
      <c r="J1568" s="199"/>
      <c r="K1568" s="204"/>
      <c r="L1568" s="85"/>
      <c r="M1568" s="85"/>
      <c r="N1568" s="85"/>
      <c r="O1568" s="158"/>
    </row>
    <row r="1569" spans="1:15" ht="15" customHeight="1" x14ac:dyDescent="0.25">
      <c r="A1569" s="82"/>
      <c r="B1569" s="35"/>
      <c r="C1569" s="37"/>
      <c r="D1569" s="35"/>
      <c r="E1569" s="35"/>
      <c r="F1569" s="36"/>
      <c r="G1569" s="35"/>
      <c r="H1569" s="35"/>
      <c r="I1569" s="200"/>
      <c r="J1569" s="199"/>
      <c r="K1569" s="204"/>
      <c r="L1569" s="85"/>
      <c r="M1569" s="85"/>
      <c r="N1569" s="85"/>
      <c r="O1569" s="158"/>
    </row>
    <row r="1570" spans="1:15" ht="15" customHeight="1" x14ac:dyDescent="0.25">
      <c r="A1570" s="82"/>
      <c r="B1570" s="35"/>
      <c r="C1570" s="37"/>
      <c r="D1570" s="35"/>
      <c r="E1570" s="35"/>
      <c r="F1570" s="36"/>
      <c r="G1570" s="35"/>
      <c r="H1570" s="35"/>
      <c r="I1570" s="200"/>
      <c r="J1570" s="199"/>
      <c r="K1570" s="204"/>
      <c r="L1570" s="85"/>
      <c r="M1570" s="85"/>
      <c r="N1570" s="85"/>
      <c r="O1570" s="158"/>
    </row>
    <row r="1571" spans="1:15" ht="15" customHeight="1" x14ac:dyDescent="0.25">
      <c r="A1571" s="82"/>
      <c r="B1571" s="35"/>
      <c r="C1571" s="37"/>
      <c r="D1571" s="35"/>
      <c r="E1571" s="35"/>
      <c r="F1571" s="36"/>
      <c r="G1571" s="35"/>
      <c r="H1571" s="35"/>
      <c r="I1571" s="200"/>
      <c r="J1571" s="199"/>
      <c r="K1571" s="204"/>
      <c r="L1571" s="85"/>
      <c r="M1571" s="85"/>
      <c r="N1571" s="85"/>
      <c r="O1571" s="158"/>
    </row>
    <row r="1572" spans="1:15" ht="15" customHeight="1" x14ac:dyDescent="0.25">
      <c r="A1572" s="82"/>
      <c r="B1572" s="35"/>
      <c r="C1572" s="37"/>
      <c r="D1572" s="35"/>
      <c r="E1572" s="35"/>
      <c r="F1572" s="36"/>
      <c r="G1572" s="35"/>
      <c r="H1572" s="35"/>
      <c r="I1572" s="200"/>
      <c r="J1572" s="199"/>
      <c r="K1572" s="204"/>
      <c r="L1572" s="85"/>
      <c r="M1572" s="85"/>
      <c r="N1572" s="85"/>
      <c r="O1572" s="158"/>
    </row>
    <row r="1573" spans="1:15" ht="15" customHeight="1" x14ac:dyDescent="0.25">
      <c r="A1573" s="82"/>
      <c r="B1573" s="35"/>
      <c r="C1573" s="37"/>
      <c r="D1573" s="35"/>
      <c r="E1573" s="35"/>
      <c r="F1573" s="36"/>
      <c r="G1573" s="35"/>
      <c r="H1573" s="35"/>
      <c r="I1573" s="200"/>
      <c r="J1573" s="199"/>
      <c r="K1573" s="204"/>
      <c r="L1573" s="85"/>
      <c r="M1573" s="85"/>
      <c r="N1573" s="85"/>
      <c r="O1573" s="158"/>
    </row>
    <row r="1574" spans="1:15" ht="15" customHeight="1" x14ac:dyDescent="0.25">
      <c r="A1574" s="82"/>
      <c r="B1574" s="35"/>
      <c r="C1574" s="37"/>
      <c r="D1574" s="35"/>
      <c r="E1574" s="35"/>
      <c r="F1574" s="36"/>
      <c r="G1574" s="35"/>
      <c r="H1574" s="35"/>
      <c r="I1574" s="200"/>
      <c r="J1574" s="199"/>
      <c r="K1574" s="204"/>
      <c r="L1574" s="85"/>
      <c r="M1574" s="85"/>
      <c r="N1574" s="85"/>
      <c r="O1574" s="158"/>
    </row>
    <row r="1575" spans="1:15" ht="15" customHeight="1" x14ac:dyDescent="0.25">
      <c r="A1575" s="82"/>
      <c r="B1575" s="35"/>
      <c r="C1575" s="37"/>
      <c r="D1575" s="35"/>
      <c r="E1575" s="35"/>
      <c r="F1575" s="36"/>
      <c r="G1575" s="35"/>
      <c r="H1575" s="35"/>
      <c r="I1575" s="200"/>
      <c r="J1575" s="199"/>
      <c r="K1575" s="204"/>
      <c r="L1575" s="85"/>
      <c r="M1575" s="85"/>
      <c r="N1575" s="85"/>
      <c r="O1575" s="158"/>
    </row>
    <row r="1576" spans="1:15" ht="15" customHeight="1" x14ac:dyDescent="0.25">
      <c r="A1576" s="82"/>
      <c r="B1576" s="35"/>
      <c r="C1576" s="37"/>
      <c r="D1576" s="35"/>
      <c r="E1576" s="35"/>
      <c r="F1576" s="36"/>
      <c r="G1576" s="35"/>
      <c r="H1576" s="35"/>
      <c r="I1576" s="200"/>
      <c r="J1576" s="199"/>
      <c r="K1576" s="204"/>
      <c r="L1576" s="85"/>
      <c r="M1576" s="85"/>
      <c r="N1576" s="85"/>
      <c r="O1576" s="158"/>
    </row>
    <row r="1577" spans="1:15" ht="15" customHeight="1" x14ac:dyDescent="0.25">
      <c r="A1577" s="82"/>
      <c r="B1577" s="35"/>
      <c r="C1577" s="37"/>
      <c r="D1577" s="35"/>
      <c r="E1577" s="35"/>
      <c r="F1577" s="36"/>
      <c r="G1577" s="35"/>
      <c r="H1577" s="35"/>
      <c r="I1577" s="200"/>
      <c r="J1577" s="199"/>
      <c r="K1577" s="204"/>
      <c r="L1577" s="85"/>
      <c r="M1577" s="85"/>
      <c r="N1577" s="85"/>
      <c r="O1577" s="158"/>
    </row>
    <row r="1578" spans="1:15" ht="15" customHeight="1" x14ac:dyDescent="0.25">
      <c r="A1578" s="82"/>
      <c r="B1578" s="35"/>
      <c r="C1578" s="37"/>
      <c r="D1578" s="35"/>
      <c r="E1578" s="35"/>
      <c r="F1578" s="36"/>
      <c r="G1578" s="35"/>
      <c r="H1578" s="35"/>
      <c r="I1578" s="200"/>
      <c r="J1578" s="199"/>
      <c r="K1578" s="204"/>
      <c r="L1578" s="85"/>
      <c r="M1578" s="85"/>
      <c r="N1578" s="85"/>
      <c r="O1578" s="158"/>
    </row>
    <row r="1579" spans="1:15" ht="15" customHeight="1" x14ac:dyDescent="0.25">
      <c r="A1579" s="82"/>
      <c r="B1579" s="35"/>
      <c r="C1579" s="37"/>
      <c r="D1579" s="35"/>
      <c r="E1579" s="35"/>
      <c r="F1579" s="36"/>
      <c r="G1579" s="35"/>
      <c r="H1579" s="35"/>
      <c r="I1579" s="200"/>
      <c r="J1579" s="199"/>
      <c r="K1579" s="204"/>
      <c r="L1579" s="85"/>
      <c r="M1579" s="85"/>
      <c r="N1579" s="85"/>
      <c r="O1579" s="158"/>
    </row>
    <row r="1580" spans="1:15" ht="15" customHeight="1" x14ac:dyDescent="0.25">
      <c r="A1580" s="82"/>
      <c r="B1580" s="35"/>
      <c r="C1580" s="37"/>
      <c r="D1580" s="35"/>
      <c r="E1580" s="35"/>
      <c r="F1580" s="36"/>
      <c r="G1580" s="35"/>
      <c r="H1580" s="35"/>
      <c r="I1580" s="200"/>
      <c r="J1580" s="199"/>
      <c r="K1580" s="204"/>
      <c r="L1580" s="85"/>
      <c r="M1580" s="85"/>
      <c r="N1580" s="85"/>
      <c r="O1580" s="158"/>
    </row>
    <row r="1581" spans="1:15" ht="15" customHeight="1" x14ac:dyDescent="0.25">
      <c r="A1581" s="82"/>
      <c r="B1581" s="35"/>
      <c r="C1581" s="37"/>
      <c r="D1581" s="35"/>
      <c r="E1581" s="35"/>
      <c r="F1581" s="36"/>
      <c r="G1581" s="35"/>
      <c r="H1581" s="35"/>
      <c r="I1581" s="200"/>
      <c r="J1581" s="199"/>
      <c r="K1581" s="204"/>
      <c r="L1581" s="85"/>
      <c r="M1581" s="85"/>
      <c r="N1581" s="85"/>
      <c r="O1581" s="158"/>
    </row>
    <row r="1582" spans="1:15" ht="15" customHeight="1" x14ac:dyDescent="0.25">
      <c r="A1582" s="82"/>
      <c r="B1582" s="35"/>
      <c r="C1582" s="37"/>
      <c r="D1582" s="35"/>
      <c r="E1582" s="35"/>
      <c r="F1582" s="36"/>
      <c r="G1582" s="35"/>
      <c r="H1582" s="35"/>
      <c r="I1582" s="200"/>
      <c r="J1582" s="199"/>
      <c r="K1582" s="204"/>
      <c r="L1582" s="85"/>
      <c r="M1582" s="85"/>
      <c r="N1582" s="85"/>
      <c r="O1582" s="158"/>
    </row>
    <row r="1583" spans="1:15" ht="15" customHeight="1" x14ac:dyDescent="0.25">
      <c r="A1583" s="82"/>
      <c r="B1583" s="35"/>
      <c r="C1583" s="37"/>
      <c r="D1583" s="35"/>
      <c r="E1583" s="35"/>
      <c r="F1583" s="36"/>
      <c r="G1583" s="35"/>
      <c r="H1583" s="35"/>
      <c r="I1583" s="200"/>
      <c r="J1583" s="199"/>
      <c r="K1583" s="204"/>
      <c r="L1583" s="85"/>
      <c r="M1583" s="85"/>
      <c r="N1583" s="85"/>
      <c r="O1583" s="158"/>
    </row>
    <row r="1584" spans="1:15" ht="15" customHeight="1" x14ac:dyDescent="0.25">
      <c r="A1584" s="82"/>
      <c r="B1584" s="35"/>
      <c r="C1584" s="37"/>
      <c r="D1584" s="35"/>
      <c r="E1584" s="35"/>
      <c r="F1584" s="36"/>
      <c r="G1584" s="35"/>
      <c r="H1584" s="35"/>
      <c r="I1584" s="200"/>
      <c r="J1584" s="199"/>
      <c r="K1584" s="204"/>
      <c r="L1584" s="85"/>
      <c r="M1584" s="85"/>
      <c r="N1584" s="85"/>
      <c r="O1584" s="158"/>
    </row>
    <row r="1585" spans="1:15" ht="15" customHeight="1" x14ac:dyDescent="0.25">
      <c r="A1585" s="82"/>
      <c r="B1585" s="35"/>
      <c r="C1585" s="37"/>
      <c r="D1585" s="35"/>
      <c r="E1585" s="35"/>
      <c r="F1585" s="36"/>
      <c r="G1585" s="35"/>
      <c r="H1585" s="35"/>
      <c r="I1585" s="200"/>
      <c r="J1585" s="199"/>
      <c r="K1585" s="204"/>
      <c r="L1585" s="85"/>
      <c r="M1585" s="85"/>
      <c r="N1585" s="85"/>
      <c r="O1585" s="158"/>
    </row>
    <row r="1586" spans="1:15" ht="15" customHeight="1" x14ac:dyDescent="0.25">
      <c r="A1586" s="82"/>
      <c r="B1586" s="35"/>
      <c r="C1586" s="37"/>
      <c r="D1586" s="35"/>
      <c r="E1586" s="35"/>
      <c r="F1586" s="36"/>
      <c r="G1586" s="35"/>
      <c r="H1586" s="35"/>
      <c r="I1586" s="200"/>
      <c r="J1586" s="199"/>
      <c r="K1586" s="204"/>
      <c r="L1586" s="85"/>
      <c r="M1586" s="85"/>
      <c r="N1586" s="85"/>
      <c r="O1586" s="158"/>
    </row>
    <row r="1587" spans="1:15" ht="15" customHeight="1" x14ac:dyDescent="0.25">
      <c r="A1587" s="82"/>
      <c r="B1587" s="35"/>
      <c r="C1587" s="37"/>
      <c r="D1587" s="35"/>
      <c r="E1587" s="35"/>
      <c r="F1587" s="36"/>
      <c r="G1587" s="35"/>
      <c r="H1587" s="35"/>
      <c r="I1587" s="200"/>
      <c r="J1587" s="199"/>
      <c r="K1587" s="204"/>
      <c r="L1587" s="85"/>
      <c r="M1587" s="85"/>
      <c r="N1587" s="85"/>
      <c r="O1587" s="158"/>
    </row>
    <row r="1588" spans="1:15" ht="15" customHeight="1" x14ac:dyDescent="0.25">
      <c r="A1588" s="82"/>
      <c r="B1588" s="35"/>
      <c r="C1588" s="37"/>
      <c r="D1588" s="35"/>
      <c r="E1588" s="35"/>
      <c r="F1588" s="36"/>
      <c r="G1588" s="35"/>
      <c r="H1588" s="35"/>
      <c r="I1588" s="200"/>
      <c r="J1588" s="199"/>
      <c r="K1588" s="204"/>
      <c r="L1588" s="85"/>
      <c r="M1588" s="85"/>
      <c r="N1588" s="85"/>
      <c r="O1588" s="158"/>
    </row>
    <row r="1589" spans="1:15" ht="15" customHeight="1" x14ac:dyDescent="0.25">
      <c r="A1589" s="82"/>
      <c r="B1589" s="35"/>
      <c r="C1589" s="37"/>
      <c r="D1589" s="35"/>
      <c r="E1589" s="35"/>
      <c r="F1589" s="36"/>
      <c r="G1589" s="35"/>
      <c r="H1589" s="35"/>
      <c r="I1589" s="200"/>
      <c r="J1589" s="199"/>
      <c r="K1589" s="204"/>
      <c r="L1589" s="85"/>
      <c r="M1589" s="85"/>
      <c r="N1589" s="85"/>
      <c r="O1589" s="158"/>
    </row>
    <row r="1590" spans="1:15" ht="15" customHeight="1" x14ac:dyDescent="0.25">
      <c r="A1590" s="82"/>
      <c r="B1590" s="35"/>
      <c r="C1590" s="37"/>
      <c r="D1590" s="35"/>
      <c r="E1590" s="35"/>
      <c r="F1590" s="36"/>
      <c r="G1590" s="35"/>
      <c r="H1590" s="35"/>
      <c r="I1590" s="200"/>
      <c r="J1590" s="199"/>
      <c r="K1590" s="204"/>
      <c r="L1590" s="85"/>
      <c r="M1590" s="85"/>
      <c r="N1590" s="85"/>
      <c r="O1590" s="158"/>
    </row>
    <row r="1591" spans="1:15" ht="15" customHeight="1" x14ac:dyDescent="0.25">
      <c r="A1591" s="82"/>
      <c r="B1591" s="35"/>
      <c r="C1591" s="37"/>
      <c r="D1591" s="35"/>
      <c r="E1591" s="35"/>
      <c r="F1591" s="36"/>
      <c r="G1591" s="35"/>
      <c r="H1591" s="35"/>
      <c r="I1591" s="200"/>
      <c r="J1591" s="199"/>
      <c r="K1591" s="204"/>
      <c r="L1591" s="85"/>
      <c r="M1591" s="85"/>
      <c r="N1591" s="85"/>
      <c r="O1591" s="158"/>
    </row>
    <row r="1592" spans="1:15" ht="15" customHeight="1" x14ac:dyDescent="0.25">
      <c r="A1592" s="82"/>
      <c r="B1592" s="35"/>
      <c r="C1592" s="37"/>
      <c r="D1592" s="35"/>
      <c r="E1592" s="35"/>
      <c r="F1592" s="36"/>
      <c r="G1592" s="35"/>
      <c r="H1592" s="35"/>
      <c r="I1592" s="200"/>
      <c r="J1592" s="199"/>
      <c r="K1592" s="204"/>
      <c r="L1592" s="85"/>
      <c r="M1592" s="85"/>
      <c r="N1592" s="85"/>
      <c r="O1592" s="158"/>
    </row>
    <row r="1593" spans="1:15" ht="15" customHeight="1" x14ac:dyDescent="0.25">
      <c r="A1593" s="82"/>
      <c r="B1593" s="35"/>
      <c r="C1593" s="37"/>
      <c r="D1593" s="35"/>
      <c r="E1593" s="35"/>
      <c r="F1593" s="36"/>
      <c r="G1593" s="35"/>
      <c r="H1593" s="35"/>
      <c r="I1593" s="200"/>
      <c r="J1593" s="199"/>
      <c r="K1593" s="204"/>
      <c r="L1593" s="85"/>
      <c r="M1593" s="85"/>
      <c r="N1593" s="85"/>
      <c r="O1593" s="158"/>
    </row>
    <row r="1594" spans="1:15" ht="15" customHeight="1" x14ac:dyDescent="0.25">
      <c r="A1594" s="82"/>
      <c r="B1594" s="35"/>
      <c r="C1594" s="37"/>
      <c r="D1594" s="35"/>
      <c r="E1594" s="35"/>
      <c r="F1594" s="36"/>
      <c r="G1594" s="35"/>
      <c r="H1594" s="35"/>
      <c r="I1594" s="200"/>
      <c r="J1594" s="199"/>
      <c r="K1594" s="204"/>
      <c r="L1594" s="85"/>
      <c r="M1594" s="85"/>
      <c r="N1594" s="85"/>
      <c r="O1594" s="158"/>
    </row>
    <row r="1595" spans="1:15" ht="15" customHeight="1" x14ac:dyDescent="0.25">
      <c r="A1595" s="82"/>
      <c r="B1595" s="35"/>
      <c r="C1595" s="37"/>
      <c r="D1595" s="35"/>
      <c r="E1595" s="35"/>
      <c r="F1595" s="36"/>
      <c r="G1595" s="35"/>
      <c r="H1595" s="35"/>
      <c r="I1595" s="200"/>
      <c r="J1595" s="199"/>
      <c r="K1595" s="204"/>
      <c r="L1595" s="85"/>
      <c r="M1595" s="85"/>
      <c r="N1595" s="85"/>
      <c r="O1595" s="158"/>
    </row>
    <row r="1596" spans="1:15" ht="15" customHeight="1" x14ac:dyDescent="0.25">
      <c r="A1596" s="82"/>
      <c r="B1596" s="35"/>
      <c r="C1596" s="37"/>
      <c r="D1596" s="35"/>
      <c r="E1596" s="35"/>
      <c r="F1596" s="36"/>
      <c r="G1596" s="35"/>
      <c r="H1596" s="35"/>
      <c r="I1596" s="200"/>
      <c r="J1596" s="199"/>
      <c r="K1596" s="204"/>
      <c r="L1596" s="85"/>
      <c r="M1596" s="85"/>
      <c r="N1596" s="85"/>
      <c r="O1596" s="158"/>
    </row>
    <row r="1597" spans="1:15" ht="15" customHeight="1" x14ac:dyDescent="0.25">
      <c r="A1597" s="82"/>
      <c r="B1597" s="35"/>
      <c r="C1597" s="37"/>
      <c r="D1597" s="35"/>
      <c r="E1597" s="35"/>
      <c r="F1597" s="36"/>
      <c r="G1597" s="35"/>
      <c r="H1597" s="35"/>
      <c r="I1597" s="200"/>
      <c r="J1597" s="199"/>
      <c r="K1597" s="204"/>
      <c r="L1597" s="85"/>
      <c r="M1597" s="85"/>
      <c r="N1597" s="85"/>
      <c r="O1597" s="158"/>
    </row>
    <row r="1598" spans="1:15" ht="15" customHeight="1" x14ac:dyDescent="0.25">
      <c r="A1598" s="82"/>
      <c r="B1598" s="35"/>
      <c r="C1598" s="37"/>
      <c r="D1598" s="35"/>
      <c r="E1598" s="35"/>
      <c r="F1598" s="36"/>
      <c r="G1598" s="35"/>
      <c r="H1598" s="35"/>
      <c r="I1598" s="200"/>
      <c r="J1598" s="199"/>
      <c r="K1598" s="204"/>
      <c r="L1598" s="85"/>
      <c r="M1598" s="85"/>
      <c r="N1598" s="85"/>
      <c r="O1598" s="158"/>
    </row>
    <row r="1599" spans="1:15" ht="15" customHeight="1" x14ac:dyDescent="0.25">
      <c r="A1599" s="82"/>
      <c r="B1599" s="35"/>
      <c r="C1599" s="37"/>
      <c r="D1599" s="35"/>
      <c r="E1599" s="35"/>
      <c r="F1599" s="36"/>
      <c r="G1599" s="35"/>
      <c r="H1599" s="35"/>
      <c r="I1599" s="200"/>
      <c r="J1599" s="199"/>
      <c r="K1599" s="204"/>
      <c r="L1599" s="85"/>
      <c r="M1599" s="85"/>
      <c r="N1599" s="85"/>
      <c r="O1599" s="158"/>
    </row>
    <row r="1600" spans="1:15" ht="15" customHeight="1" x14ac:dyDescent="0.25">
      <c r="A1600" s="82"/>
      <c r="B1600" s="35"/>
      <c r="C1600" s="37"/>
      <c r="D1600" s="35"/>
      <c r="E1600" s="35"/>
      <c r="F1600" s="36"/>
      <c r="G1600" s="35"/>
      <c r="H1600" s="35"/>
      <c r="I1600" s="200"/>
      <c r="J1600" s="199"/>
      <c r="K1600" s="204"/>
      <c r="L1600" s="85"/>
      <c r="M1600" s="85"/>
      <c r="N1600" s="85"/>
      <c r="O1600" s="158"/>
    </row>
    <row r="1601" spans="1:15" ht="15" customHeight="1" x14ac:dyDescent="0.25">
      <c r="A1601" s="82"/>
      <c r="B1601" s="35"/>
      <c r="C1601" s="37"/>
      <c r="D1601" s="35"/>
      <c r="E1601" s="35"/>
      <c r="F1601" s="36"/>
      <c r="G1601" s="35"/>
      <c r="H1601" s="35"/>
      <c r="I1601" s="200"/>
      <c r="J1601" s="199"/>
      <c r="K1601" s="204"/>
      <c r="L1601" s="85"/>
      <c r="M1601" s="85"/>
      <c r="N1601" s="85"/>
      <c r="O1601" s="158"/>
    </row>
    <row r="1602" spans="1:15" ht="15" customHeight="1" x14ac:dyDescent="0.25">
      <c r="A1602" s="82"/>
      <c r="B1602" s="35"/>
      <c r="C1602" s="37"/>
      <c r="D1602" s="35"/>
      <c r="E1602" s="35"/>
      <c r="F1602" s="36"/>
      <c r="G1602" s="35"/>
      <c r="H1602" s="35"/>
      <c r="I1602" s="200"/>
      <c r="J1602" s="199"/>
      <c r="K1602" s="204"/>
      <c r="L1602" s="85"/>
      <c r="M1602" s="85"/>
      <c r="N1602" s="85"/>
      <c r="O1602" s="158"/>
    </row>
    <row r="1603" spans="1:15" ht="15" customHeight="1" x14ac:dyDescent="0.25">
      <c r="A1603" s="82"/>
      <c r="B1603" s="35"/>
      <c r="C1603" s="37"/>
      <c r="D1603" s="35"/>
      <c r="E1603" s="35"/>
      <c r="F1603" s="36"/>
      <c r="G1603" s="35"/>
      <c r="H1603" s="35"/>
      <c r="I1603" s="200"/>
      <c r="J1603" s="199"/>
      <c r="K1603" s="204"/>
      <c r="L1603" s="85"/>
      <c r="M1603" s="85"/>
      <c r="N1603" s="85"/>
      <c r="O1603" s="158"/>
    </row>
    <row r="1604" spans="1:15" ht="15" customHeight="1" x14ac:dyDescent="0.25">
      <c r="A1604" s="82"/>
      <c r="B1604" s="35"/>
      <c r="C1604" s="37"/>
      <c r="D1604" s="35"/>
      <c r="E1604" s="35"/>
      <c r="F1604" s="36"/>
      <c r="G1604" s="35"/>
      <c r="H1604" s="35"/>
      <c r="I1604" s="200"/>
      <c r="J1604" s="199"/>
      <c r="K1604" s="204"/>
      <c r="L1604" s="85"/>
      <c r="M1604" s="85"/>
      <c r="N1604" s="85"/>
      <c r="O1604" s="158"/>
    </row>
    <row r="1605" spans="1:15" ht="15" customHeight="1" x14ac:dyDescent="0.25">
      <c r="A1605" s="82"/>
      <c r="B1605" s="35"/>
      <c r="C1605" s="37"/>
      <c r="D1605" s="35"/>
      <c r="E1605" s="35"/>
      <c r="F1605" s="36"/>
      <c r="G1605" s="35"/>
      <c r="H1605" s="35"/>
      <c r="I1605" s="200"/>
      <c r="J1605" s="199"/>
      <c r="K1605" s="204"/>
      <c r="L1605" s="85"/>
      <c r="M1605" s="85"/>
      <c r="N1605" s="85"/>
      <c r="O1605" s="158"/>
    </row>
    <row r="1606" spans="1:15" ht="15" customHeight="1" x14ac:dyDescent="0.25">
      <c r="A1606" s="82"/>
      <c r="B1606" s="35"/>
      <c r="C1606" s="37"/>
      <c r="D1606" s="35"/>
      <c r="E1606" s="35"/>
      <c r="F1606" s="36"/>
      <c r="G1606" s="35"/>
      <c r="H1606" s="35"/>
      <c r="I1606" s="200"/>
      <c r="J1606" s="199"/>
      <c r="K1606" s="204"/>
      <c r="L1606" s="85"/>
      <c r="M1606" s="85"/>
      <c r="N1606" s="85"/>
      <c r="O1606" s="158"/>
    </row>
    <row r="1607" spans="1:15" ht="15" customHeight="1" x14ac:dyDescent="0.25">
      <c r="A1607" s="82"/>
      <c r="B1607" s="35"/>
      <c r="C1607" s="37"/>
      <c r="D1607" s="35"/>
      <c r="E1607" s="35"/>
      <c r="F1607" s="36"/>
      <c r="G1607" s="35"/>
      <c r="H1607" s="35"/>
      <c r="I1607" s="200"/>
      <c r="J1607" s="199"/>
      <c r="K1607" s="204"/>
      <c r="L1607" s="85"/>
      <c r="M1607" s="85"/>
      <c r="N1607" s="85"/>
      <c r="O1607" s="158"/>
    </row>
    <row r="1608" spans="1:15" ht="15" customHeight="1" x14ac:dyDescent="0.25">
      <c r="A1608" s="82"/>
      <c r="B1608" s="35"/>
      <c r="C1608" s="37"/>
      <c r="D1608" s="35"/>
      <c r="E1608" s="35"/>
      <c r="F1608" s="36"/>
      <c r="G1608" s="35"/>
      <c r="H1608" s="35"/>
      <c r="I1608" s="200"/>
      <c r="J1608" s="199"/>
      <c r="K1608" s="204"/>
      <c r="L1608" s="85"/>
      <c r="M1608" s="85"/>
      <c r="N1608" s="85"/>
      <c r="O1608" s="158"/>
    </row>
    <row r="1609" spans="1:15" ht="15" customHeight="1" x14ac:dyDescent="0.25">
      <c r="A1609" s="82"/>
      <c r="B1609" s="35"/>
      <c r="C1609" s="37"/>
      <c r="D1609" s="35"/>
      <c r="E1609" s="35"/>
      <c r="F1609" s="36"/>
      <c r="G1609" s="35"/>
      <c r="H1609" s="35"/>
      <c r="I1609" s="200"/>
      <c r="J1609" s="199"/>
      <c r="K1609" s="204"/>
      <c r="L1609" s="85"/>
      <c r="M1609" s="85"/>
      <c r="N1609" s="85"/>
      <c r="O1609" s="158"/>
    </row>
    <row r="1610" spans="1:15" ht="15" customHeight="1" x14ac:dyDescent="0.25">
      <c r="A1610" s="82"/>
      <c r="B1610" s="35"/>
      <c r="C1610" s="37"/>
      <c r="D1610" s="35"/>
      <c r="E1610" s="35"/>
      <c r="F1610" s="36"/>
      <c r="G1610" s="35"/>
      <c r="H1610" s="35"/>
      <c r="I1610" s="200"/>
      <c r="J1610" s="199"/>
      <c r="K1610" s="204"/>
      <c r="L1610" s="85"/>
      <c r="M1610" s="85"/>
      <c r="N1610" s="85"/>
      <c r="O1610" s="158"/>
    </row>
    <row r="1611" spans="1:15" ht="15" customHeight="1" x14ac:dyDescent="0.25">
      <c r="A1611" s="82"/>
      <c r="B1611" s="35"/>
      <c r="C1611" s="37"/>
      <c r="D1611" s="35"/>
      <c r="E1611" s="35"/>
      <c r="F1611" s="36"/>
      <c r="G1611" s="35"/>
      <c r="H1611" s="35"/>
      <c r="I1611" s="200"/>
      <c r="J1611" s="199"/>
      <c r="K1611" s="204"/>
      <c r="L1611" s="85"/>
      <c r="M1611" s="85"/>
      <c r="N1611" s="85"/>
      <c r="O1611" s="158"/>
    </row>
    <row r="1612" spans="1:15" ht="15" customHeight="1" x14ac:dyDescent="0.25">
      <c r="A1612" s="82"/>
      <c r="B1612" s="35"/>
      <c r="C1612" s="37"/>
      <c r="D1612" s="35"/>
      <c r="E1612" s="35"/>
      <c r="F1612" s="36"/>
      <c r="G1612" s="35"/>
      <c r="H1612" s="35"/>
      <c r="I1612" s="200"/>
      <c r="J1612" s="199"/>
      <c r="K1612" s="204"/>
      <c r="L1612" s="85"/>
      <c r="M1612" s="85"/>
      <c r="N1612" s="85"/>
      <c r="O1612" s="158"/>
    </row>
    <row r="1613" spans="1:15" ht="15" customHeight="1" x14ac:dyDescent="0.25">
      <c r="A1613" s="82"/>
      <c r="B1613" s="35"/>
      <c r="C1613" s="37"/>
      <c r="D1613" s="35"/>
      <c r="E1613" s="35"/>
      <c r="F1613" s="36"/>
      <c r="G1613" s="35"/>
      <c r="H1613" s="35"/>
      <c r="I1613" s="200"/>
      <c r="J1613" s="199"/>
      <c r="K1613" s="204"/>
      <c r="L1613" s="85"/>
      <c r="M1613" s="85"/>
      <c r="N1613" s="85"/>
      <c r="O1613" s="158"/>
    </row>
    <row r="1614" spans="1:15" ht="15" customHeight="1" x14ac:dyDescent="0.25">
      <c r="A1614" s="82"/>
      <c r="B1614" s="35"/>
      <c r="C1614" s="37"/>
      <c r="D1614" s="35"/>
      <c r="E1614" s="35"/>
      <c r="F1614" s="36"/>
      <c r="G1614" s="35"/>
      <c r="H1614" s="35"/>
      <c r="I1614" s="200"/>
      <c r="J1614" s="199"/>
      <c r="K1614" s="204"/>
      <c r="L1614" s="85"/>
      <c r="M1614" s="85"/>
      <c r="N1614" s="85"/>
      <c r="O1614" s="158"/>
    </row>
    <row r="1615" spans="1:15" ht="15" customHeight="1" x14ac:dyDescent="0.25">
      <c r="A1615" s="82"/>
      <c r="B1615" s="35"/>
      <c r="C1615" s="37"/>
      <c r="D1615" s="35"/>
      <c r="E1615" s="35"/>
      <c r="F1615" s="36"/>
      <c r="G1615" s="35"/>
      <c r="H1615" s="35"/>
      <c r="I1615" s="200"/>
      <c r="J1615" s="199"/>
      <c r="K1615" s="204"/>
      <c r="L1615" s="85"/>
      <c r="M1615" s="85"/>
      <c r="N1615" s="85"/>
      <c r="O1615" s="158"/>
    </row>
    <row r="1616" spans="1:15" ht="15" customHeight="1" x14ac:dyDescent="0.25">
      <c r="A1616" s="82"/>
      <c r="B1616" s="35"/>
      <c r="C1616" s="37"/>
      <c r="D1616" s="35"/>
      <c r="E1616" s="35"/>
      <c r="F1616" s="36"/>
      <c r="G1616" s="35"/>
      <c r="H1616" s="35"/>
      <c r="I1616" s="200"/>
      <c r="J1616" s="199"/>
      <c r="K1616" s="204"/>
      <c r="L1616" s="85"/>
      <c r="M1616" s="85"/>
      <c r="N1616" s="85"/>
      <c r="O1616" s="158"/>
    </row>
    <row r="1617" spans="1:15" ht="15" customHeight="1" x14ac:dyDescent="0.25">
      <c r="A1617" s="82"/>
      <c r="B1617" s="35"/>
      <c r="C1617" s="37"/>
      <c r="D1617" s="35"/>
      <c r="E1617" s="35"/>
      <c r="F1617" s="36"/>
      <c r="G1617" s="35"/>
      <c r="H1617" s="35"/>
      <c r="I1617" s="200"/>
      <c r="J1617" s="199"/>
      <c r="K1617" s="204"/>
      <c r="L1617" s="85"/>
      <c r="M1617" s="85"/>
      <c r="N1617" s="85"/>
      <c r="O1617" s="158"/>
    </row>
    <row r="1618" spans="1:15" ht="15" customHeight="1" x14ac:dyDescent="0.25">
      <c r="A1618" s="82"/>
      <c r="B1618" s="35"/>
      <c r="C1618" s="37"/>
      <c r="D1618" s="35"/>
      <c r="E1618" s="35"/>
      <c r="F1618" s="36"/>
      <c r="G1618" s="35"/>
      <c r="H1618" s="35"/>
      <c r="I1618" s="200"/>
      <c r="J1618" s="199"/>
      <c r="K1618" s="204"/>
      <c r="L1618" s="85"/>
      <c r="M1618" s="85"/>
      <c r="N1618" s="85"/>
      <c r="O1618" s="158"/>
    </row>
    <row r="1619" spans="1:15" ht="15" customHeight="1" x14ac:dyDescent="0.25">
      <c r="A1619" s="82"/>
      <c r="B1619" s="35"/>
      <c r="C1619" s="37"/>
      <c r="D1619" s="35"/>
      <c r="E1619" s="35"/>
      <c r="F1619" s="36"/>
      <c r="G1619" s="35"/>
      <c r="H1619" s="35"/>
      <c r="I1619" s="200"/>
      <c r="J1619" s="199"/>
      <c r="K1619" s="204"/>
      <c r="L1619" s="85"/>
      <c r="M1619" s="85"/>
      <c r="N1619" s="85"/>
      <c r="O1619" s="158"/>
    </row>
    <row r="1620" spans="1:15" ht="15" customHeight="1" x14ac:dyDescent="0.25">
      <c r="A1620" s="82"/>
      <c r="B1620" s="35"/>
      <c r="C1620" s="37"/>
      <c r="D1620" s="35"/>
      <c r="E1620" s="35"/>
      <c r="F1620" s="36"/>
      <c r="G1620" s="35"/>
      <c r="H1620" s="35"/>
      <c r="I1620" s="200"/>
      <c r="J1620" s="199"/>
      <c r="K1620" s="204"/>
      <c r="L1620" s="85"/>
      <c r="M1620" s="85"/>
      <c r="N1620" s="85"/>
      <c r="O1620" s="158"/>
    </row>
    <row r="1621" spans="1:15" ht="15" customHeight="1" x14ac:dyDescent="0.25">
      <c r="A1621" s="82"/>
      <c r="B1621" s="35"/>
      <c r="C1621" s="37"/>
      <c r="D1621" s="35"/>
      <c r="E1621" s="35"/>
      <c r="F1621" s="36"/>
      <c r="G1621" s="35"/>
      <c r="H1621" s="35"/>
      <c r="I1621" s="200"/>
      <c r="J1621" s="199"/>
      <c r="K1621" s="204"/>
      <c r="L1621" s="85"/>
      <c r="M1621" s="85"/>
      <c r="N1621" s="85"/>
      <c r="O1621" s="158"/>
    </row>
    <row r="1622" spans="1:15" ht="15" customHeight="1" x14ac:dyDescent="0.25">
      <c r="A1622" s="82"/>
      <c r="B1622" s="35"/>
      <c r="C1622" s="37"/>
      <c r="D1622" s="35"/>
      <c r="E1622" s="35"/>
      <c r="F1622" s="36"/>
      <c r="G1622" s="35"/>
      <c r="H1622" s="35"/>
      <c r="I1622" s="200"/>
      <c r="J1622" s="199"/>
      <c r="K1622" s="204"/>
      <c r="L1622" s="85"/>
      <c r="M1622" s="85"/>
      <c r="N1622" s="85"/>
      <c r="O1622" s="158"/>
    </row>
    <row r="1623" spans="1:15" ht="15" customHeight="1" x14ac:dyDescent="0.25">
      <c r="A1623" s="82"/>
      <c r="B1623" s="35"/>
      <c r="C1623" s="37"/>
      <c r="D1623" s="35"/>
      <c r="E1623" s="35"/>
      <c r="F1623" s="36"/>
      <c r="G1623" s="35"/>
      <c r="H1623" s="35"/>
      <c r="I1623" s="200"/>
      <c r="J1623" s="199"/>
      <c r="K1623" s="204"/>
      <c r="L1623" s="85"/>
      <c r="M1623" s="85"/>
      <c r="N1623" s="85"/>
      <c r="O1623" s="158"/>
    </row>
    <row r="1624" spans="1:15" ht="15" customHeight="1" x14ac:dyDescent="0.25">
      <c r="A1624" s="82"/>
      <c r="B1624" s="35"/>
      <c r="C1624" s="37"/>
      <c r="D1624" s="35"/>
      <c r="E1624" s="35"/>
      <c r="F1624" s="36"/>
      <c r="G1624" s="35"/>
      <c r="H1624" s="35"/>
      <c r="I1624" s="200"/>
      <c r="J1624" s="199"/>
      <c r="K1624" s="204"/>
      <c r="L1624" s="85"/>
      <c r="M1624" s="85"/>
      <c r="N1624" s="85"/>
      <c r="O1624" s="158"/>
    </row>
    <row r="1625" spans="1:15" ht="15" customHeight="1" x14ac:dyDescent="0.25">
      <c r="A1625" s="82"/>
      <c r="B1625" s="35"/>
      <c r="C1625" s="37"/>
      <c r="D1625" s="35"/>
      <c r="E1625" s="35"/>
      <c r="F1625" s="36"/>
      <c r="G1625" s="35"/>
      <c r="H1625" s="35"/>
      <c r="I1625" s="200"/>
      <c r="J1625" s="199"/>
      <c r="K1625" s="204"/>
      <c r="L1625" s="85"/>
      <c r="M1625" s="85"/>
      <c r="N1625" s="85"/>
      <c r="O1625" s="158"/>
    </row>
    <row r="1626" spans="1:15" ht="15" customHeight="1" x14ac:dyDescent="0.25">
      <c r="A1626" s="82"/>
      <c r="B1626" s="35"/>
      <c r="C1626" s="37"/>
      <c r="D1626" s="35"/>
      <c r="E1626" s="35"/>
      <c r="F1626" s="36"/>
      <c r="G1626" s="35"/>
      <c r="H1626" s="35"/>
      <c r="I1626" s="200"/>
      <c r="J1626" s="199"/>
      <c r="K1626" s="204"/>
      <c r="L1626" s="85"/>
      <c r="M1626" s="85"/>
      <c r="N1626" s="85"/>
      <c r="O1626" s="158"/>
    </row>
    <row r="1627" spans="1:15" ht="15" customHeight="1" x14ac:dyDescent="0.25">
      <c r="A1627" s="82"/>
      <c r="B1627" s="35"/>
      <c r="C1627" s="37"/>
      <c r="D1627" s="35"/>
      <c r="E1627" s="35"/>
      <c r="F1627" s="36"/>
      <c r="G1627" s="35"/>
      <c r="H1627" s="35"/>
      <c r="I1627" s="200"/>
      <c r="J1627" s="199"/>
      <c r="K1627" s="204"/>
      <c r="L1627" s="85"/>
      <c r="M1627" s="85"/>
      <c r="N1627" s="85"/>
      <c r="O1627" s="158"/>
    </row>
    <row r="1628" spans="1:15" ht="15" customHeight="1" x14ac:dyDescent="0.25">
      <c r="A1628" s="82"/>
      <c r="B1628" s="35"/>
      <c r="C1628" s="37"/>
      <c r="D1628" s="35"/>
      <c r="E1628" s="35"/>
      <c r="F1628" s="36"/>
      <c r="G1628" s="35"/>
      <c r="H1628" s="35"/>
      <c r="I1628" s="200"/>
      <c r="J1628" s="199"/>
      <c r="K1628" s="204"/>
      <c r="L1628" s="85"/>
      <c r="M1628" s="85"/>
      <c r="N1628" s="85"/>
      <c r="O1628" s="158"/>
    </row>
    <row r="1629" spans="1:15" ht="15" customHeight="1" x14ac:dyDescent="0.25">
      <c r="A1629" s="82"/>
      <c r="B1629" s="35"/>
      <c r="C1629" s="37"/>
      <c r="D1629" s="35"/>
      <c r="E1629" s="35"/>
      <c r="F1629" s="36"/>
      <c r="G1629" s="35"/>
      <c r="H1629" s="35"/>
      <c r="I1629" s="200"/>
      <c r="J1629" s="199"/>
      <c r="K1629" s="204"/>
      <c r="L1629" s="85"/>
      <c r="M1629" s="85"/>
      <c r="N1629" s="85"/>
      <c r="O1629" s="158"/>
    </row>
    <row r="1630" spans="1:15" ht="15" customHeight="1" x14ac:dyDescent="0.25">
      <c r="A1630" s="82"/>
      <c r="B1630" s="35"/>
      <c r="C1630" s="37"/>
      <c r="D1630" s="35"/>
      <c r="E1630" s="35"/>
      <c r="F1630" s="36"/>
      <c r="G1630" s="35"/>
      <c r="H1630" s="35"/>
      <c r="I1630" s="200"/>
      <c r="J1630" s="199"/>
      <c r="K1630" s="204"/>
      <c r="L1630" s="85"/>
      <c r="M1630" s="85"/>
      <c r="N1630" s="85"/>
      <c r="O1630" s="158"/>
    </row>
    <row r="1631" spans="1:15" ht="15" customHeight="1" x14ac:dyDescent="0.25">
      <c r="A1631" s="82"/>
      <c r="B1631" s="35"/>
      <c r="C1631" s="37"/>
      <c r="D1631" s="35"/>
      <c r="E1631" s="35"/>
      <c r="F1631" s="36"/>
      <c r="G1631" s="35"/>
      <c r="H1631" s="35"/>
      <c r="I1631" s="200"/>
      <c r="J1631" s="199"/>
      <c r="K1631" s="204"/>
      <c r="L1631" s="85"/>
      <c r="M1631" s="85"/>
      <c r="N1631" s="85"/>
      <c r="O1631" s="158"/>
    </row>
    <row r="1632" spans="1:15" ht="15" customHeight="1" x14ac:dyDescent="0.25">
      <c r="A1632" s="82"/>
      <c r="B1632" s="35"/>
      <c r="C1632" s="37"/>
      <c r="D1632" s="35"/>
      <c r="E1632" s="35"/>
      <c r="F1632" s="36"/>
      <c r="G1632" s="35"/>
      <c r="H1632" s="35"/>
      <c r="I1632" s="200"/>
      <c r="J1632" s="199"/>
      <c r="K1632" s="204"/>
      <c r="L1632" s="85"/>
      <c r="M1632" s="85"/>
      <c r="N1632" s="85"/>
      <c r="O1632" s="158"/>
    </row>
    <row r="1633" spans="1:15" ht="15" customHeight="1" x14ac:dyDescent="0.25">
      <c r="A1633" s="82"/>
      <c r="B1633" s="35"/>
      <c r="C1633" s="37"/>
      <c r="D1633" s="35"/>
      <c r="E1633" s="35"/>
      <c r="F1633" s="36"/>
      <c r="G1633" s="35"/>
      <c r="H1633" s="35"/>
      <c r="I1633" s="200"/>
      <c r="J1633" s="199"/>
      <c r="K1633" s="204"/>
      <c r="L1633" s="85"/>
      <c r="M1633" s="85"/>
      <c r="N1633" s="85"/>
      <c r="O1633" s="158"/>
    </row>
    <row r="1634" spans="1:15" ht="15" customHeight="1" x14ac:dyDescent="0.25">
      <c r="A1634" s="82"/>
      <c r="B1634" s="35"/>
      <c r="C1634" s="37"/>
      <c r="D1634" s="35"/>
      <c r="E1634" s="35"/>
      <c r="F1634" s="36"/>
      <c r="G1634" s="35"/>
      <c r="H1634" s="35"/>
      <c r="I1634" s="200"/>
      <c r="J1634" s="199"/>
      <c r="K1634" s="204"/>
      <c r="L1634" s="85"/>
      <c r="M1634" s="85"/>
      <c r="N1634" s="85"/>
      <c r="O1634" s="158"/>
    </row>
    <row r="1635" spans="1:15" ht="15" customHeight="1" x14ac:dyDescent="0.25">
      <c r="A1635" s="82"/>
      <c r="B1635" s="35"/>
      <c r="C1635" s="37"/>
      <c r="D1635" s="35"/>
      <c r="E1635" s="35"/>
      <c r="F1635" s="36"/>
      <c r="G1635" s="35"/>
      <c r="H1635" s="35"/>
      <c r="I1635" s="200"/>
      <c r="J1635" s="199"/>
      <c r="K1635" s="204"/>
      <c r="L1635" s="85"/>
      <c r="M1635" s="85"/>
      <c r="N1635" s="85"/>
      <c r="O1635" s="158"/>
    </row>
    <row r="1636" spans="1:15" ht="15" customHeight="1" x14ac:dyDescent="0.25">
      <c r="A1636" s="82"/>
      <c r="B1636" s="35"/>
      <c r="C1636" s="37"/>
      <c r="D1636" s="35"/>
      <c r="E1636" s="35"/>
      <c r="F1636" s="36"/>
      <c r="G1636" s="35"/>
      <c r="H1636" s="35"/>
      <c r="I1636" s="200"/>
      <c r="J1636" s="199"/>
      <c r="K1636" s="204"/>
      <c r="L1636" s="85"/>
      <c r="M1636" s="85"/>
      <c r="N1636" s="85"/>
      <c r="O1636" s="158"/>
    </row>
    <row r="1637" spans="1:15" ht="15" customHeight="1" x14ac:dyDescent="0.25">
      <c r="A1637" s="82"/>
      <c r="B1637" s="35"/>
      <c r="C1637" s="37"/>
      <c r="D1637" s="35"/>
      <c r="E1637" s="35"/>
      <c r="F1637" s="36"/>
      <c r="G1637" s="35"/>
      <c r="H1637" s="35"/>
      <c r="I1637" s="200"/>
      <c r="J1637" s="199"/>
      <c r="K1637" s="204"/>
      <c r="L1637" s="85"/>
      <c r="M1637" s="85"/>
      <c r="N1637" s="85"/>
      <c r="O1637" s="158"/>
    </row>
    <row r="1638" spans="1:15" ht="15" customHeight="1" x14ac:dyDescent="0.25">
      <c r="A1638" s="82"/>
      <c r="B1638" s="35"/>
      <c r="C1638" s="37"/>
      <c r="D1638" s="35"/>
      <c r="E1638" s="35"/>
      <c r="F1638" s="36"/>
      <c r="G1638" s="35"/>
      <c r="H1638" s="35"/>
      <c r="I1638" s="200"/>
      <c r="J1638" s="199"/>
      <c r="K1638" s="204"/>
      <c r="L1638" s="85"/>
      <c r="M1638" s="85"/>
      <c r="N1638" s="85"/>
      <c r="O1638" s="158"/>
    </row>
    <row r="1639" spans="1:15" ht="15" customHeight="1" x14ac:dyDescent="0.25">
      <c r="A1639" s="82"/>
      <c r="B1639" s="35"/>
      <c r="C1639" s="37"/>
      <c r="D1639" s="35"/>
      <c r="E1639" s="35"/>
      <c r="F1639" s="36"/>
      <c r="G1639" s="35"/>
      <c r="H1639" s="35"/>
      <c r="I1639" s="200"/>
      <c r="J1639" s="199"/>
      <c r="K1639" s="204"/>
      <c r="L1639" s="85"/>
      <c r="M1639" s="85"/>
      <c r="N1639" s="85"/>
      <c r="O1639" s="158"/>
    </row>
    <row r="1640" spans="1:15" ht="15" customHeight="1" x14ac:dyDescent="0.25">
      <c r="A1640" s="82"/>
      <c r="B1640" s="35"/>
      <c r="C1640" s="37"/>
      <c r="D1640" s="35"/>
      <c r="E1640" s="35"/>
      <c r="F1640" s="36"/>
      <c r="G1640" s="35"/>
      <c r="H1640" s="35"/>
      <c r="I1640" s="200"/>
      <c r="J1640" s="199"/>
      <c r="K1640" s="204"/>
      <c r="L1640" s="85"/>
      <c r="M1640" s="85"/>
      <c r="N1640" s="85"/>
      <c r="O1640" s="158"/>
    </row>
    <row r="1641" spans="1:15" ht="15" customHeight="1" x14ac:dyDescent="0.25">
      <c r="A1641" s="82"/>
      <c r="B1641" s="35"/>
      <c r="C1641" s="37"/>
      <c r="D1641" s="35"/>
      <c r="E1641" s="35"/>
      <c r="F1641" s="36"/>
      <c r="G1641" s="35"/>
      <c r="H1641" s="35"/>
      <c r="I1641" s="200"/>
      <c r="J1641" s="199"/>
      <c r="K1641" s="204"/>
      <c r="L1641" s="85"/>
      <c r="M1641" s="85"/>
      <c r="N1641" s="85"/>
      <c r="O1641" s="158"/>
    </row>
    <row r="1642" spans="1:15" ht="15" customHeight="1" x14ac:dyDescent="0.25">
      <c r="A1642" s="82"/>
      <c r="B1642" s="35"/>
      <c r="C1642" s="37"/>
      <c r="D1642" s="35"/>
      <c r="E1642" s="35"/>
      <c r="F1642" s="36"/>
      <c r="G1642" s="35"/>
      <c r="H1642" s="35"/>
      <c r="I1642" s="200"/>
      <c r="J1642" s="199"/>
      <c r="K1642" s="204"/>
      <c r="L1642" s="85"/>
      <c r="M1642" s="85"/>
      <c r="N1642" s="85"/>
      <c r="O1642" s="158"/>
    </row>
    <row r="1643" spans="1:15" ht="15" customHeight="1" x14ac:dyDescent="0.25">
      <c r="A1643" s="82"/>
      <c r="B1643" s="35"/>
      <c r="C1643" s="37"/>
      <c r="D1643" s="35"/>
      <c r="E1643" s="35"/>
      <c r="F1643" s="36"/>
      <c r="G1643" s="35"/>
      <c r="H1643" s="35"/>
      <c r="I1643" s="200"/>
      <c r="J1643" s="199"/>
      <c r="K1643" s="204"/>
      <c r="L1643" s="85"/>
      <c r="M1643" s="85"/>
      <c r="N1643" s="85"/>
      <c r="O1643" s="158"/>
    </row>
    <row r="1644" spans="1:15" ht="15" customHeight="1" x14ac:dyDescent="0.25">
      <c r="A1644" s="82"/>
      <c r="B1644" s="35"/>
      <c r="C1644" s="37"/>
      <c r="D1644" s="35"/>
      <c r="E1644" s="35"/>
      <c r="F1644" s="36"/>
      <c r="G1644" s="35"/>
      <c r="H1644" s="35"/>
      <c r="I1644" s="200"/>
      <c r="J1644" s="199"/>
      <c r="K1644" s="204"/>
      <c r="L1644" s="85"/>
      <c r="M1644" s="85"/>
      <c r="N1644" s="85"/>
      <c r="O1644" s="158"/>
    </row>
    <row r="1645" spans="1:15" ht="15" customHeight="1" x14ac:dyDescent="0.25">
      <c r="A1645" s="82"/>
      <c r="B1645" s="35"/>
      <c r="C1645" s="37"/>
      <c r="D1645" s="35"/>
      <c r="E1645" s="35"/>
      <c r="F1645" s="36"/>
      <c r="G1645" s="35"/>
      <c r="H1645" s="35"/>
      <c r="I1645" s="200"/>
      <c r="J1645" s="199"/>
      <c r="K1645" s="204"/>
      <c r="L1645" s="85"/>
      <c r="M1645" s="85"/>
      <c r="N1645" s="85"/>
      <c r="O1645" s="158"/>
    </row>
    <row r="1646" spans="1:15" ht="15" customHeight="1" x14ac:dyDescent="0.25">
      <c r="A1646" s="82"/>
      <c r="B1646" s="35"/>
      <c r="C1646" s="37"/>
      <c r="D1646" s="35"/>
      <c r="E1646" s="35"/>
      <c r="F1646" s="36"/>
      <c r="G1646" s="35"/>
      <c r="H1646" s="35"/>
      <c r="I1646" s="200"/>
      <c r="J1646" s="199"/>
      <c r="K1646" s="204"/>
      <c r="L1646" s="85"/>
      <c r="M1646" s="85"/>
      <c r="N1646" s="85"/>
      <c r="O1646" s="158"/>
    </row>
    <row r="1647" spans="1:15" ht="15" customHeight="1" x14ac:dyDescent="0.25">
      <c r="A1647" s="82"/>
      <c r="B1647" s="35"/>
      <c r="C1647" s="37"/>
      <c r="D1647" s="35"/>
      <c r="E1647" s="35"/>
      <c r="F1647" s="36"/>
      <c r="G1647" s="35"/>
      <c r="H1647" s="35"/>
      <c r="I1647" s="200"/>
      <c r="J1647" s="199"/>
      <c r="K1647" s="204"/>
      <c r="L1647" s="85"/>
      <c r="M1647" s="85"/>
      <c r="N1647" s="85"/>
      <c r="O1647" s="158"/>
    </row>
    <row r="1648" spans="1:15" ht="15" customHeight="1" x14ac:dyDescent="0.25">
      <c r="A1648" s="82"/>
      <c r="B1648" s="35"/>
      <c r="C1648" s="37"/>
      <c r="D1648" s="35"/>
      <c r="E1648" s="35"/>
      <c r="F1648" s="36"/>
      <c r="G1648" s="35"/>
      <c r="H1648" s="35"/>
      <c r="I1648" s="200"/>
      <c r="J1648" s="199"/>
      <c r="K1648" s="204"/>
      <c r="L1648" s="85"/>
      <c r="M1648" s="85"/>
      <c r="N1648" s="85"/>
      <c r="O1648" s="158"/>
    </row>
    <row r="1649" spans="1:15" ht="15" customHeight="1" x14ac:dyDescent="0.25">
      <c r="A1649" s="82"/>
      <c r="B1649" s="35"/>
      <c r="C1649" s="37"/>
      <c r="D1649" s="35"/>
      <c r="E1649" s="35"/>
      <c r="F1649" s="36"/>
      <c r="G1649" s="35"/>
      <c r="H1649" s="35"/>
      <c r="I1649" s="200"/>
      <c r="J1649" s="199"/>
      <c r="K1649" s="204"/>
      <c r="L1649" s="85"/>
      <c r="M1649" s="85"/>
      <c r="N1649" s="85"/>
      <c r="O1649" s="158"/>
    </row>
    <row r="1650" spans="1:15" ht="15" customHeight="1" x14ac:dyDescent="0.25">
      <c r="A1650" s="82"/>
      <c r="B1650" s="35"/>
      <c r="C1650" s="37"/>
      <c r="D1650" s="35"/>
      <c r="E1650" s="35"/>
      <c r="F1650" s="36"/>
      <c r="G1650" s="35"/>
      <c r="H1650" s="35"/>
      <c r="I1650" s="200"/>
      <c r="J1650" s="199"/>
      <c r="K1650" s="204"/>
      <c r="L1650" s="85"/>
      <c r="M1650" s="85"/>
      <c r="N1650" s="85"/>
      <c r="O1650" s="158"/>
    </row>
    <row r="1651" spans="1:15" ht="15" customHeight="1" x14ac:dyDescent="0.25">
      <c r="A1651" s="82"/>
      <c r="B1651" s="35"/>
      <c r="C1651" s="37"/>
      <c r="D1651" s="35"/>
      <c r="E1651" s="35"/>
      <c r="F1651" s="36"/>
      <c r="G1651" s="35"/>
      <c r="H1651" s="35"/>
      <c r="I1651" s="200"/>
      <c r="J1651" s="199"/>
      <c r="K1651" s="204"/>
      <c r="L1651" s="85"/>
      <c r="M1651" s="85"/>
      <c r="N1651" s="85"/>
      <c r="O1651" s="158"/>
    </row>
    <row r="1652" spans="1:15" ht="15" customHeight="1" x14ac:dyDescent="0.25">
      <c r="A1652" s="82"/>
      <c r="B1652" s="35"/>
      <c r="C1652" s="37"/>
      <c r="D1652" s="35"/>
      <c r="E1652" s="35"/>
      <c r="F1652" s="36"/>
      <c r="G1652" s="35"/>
      <c r="H1652" s="35"/>
      <c r="I1652" s="200"/>
      <c r="J1652" s="199"/>
      <c r="K1652" s="204"/>
      <c r="L1652" s="85"/>
      <c r="M1652" s="85"/>
      <c r="N1652" s="85"/>
      <c r="O1652" s="158"/>
    </row>
    <row r="1653" spans="1:15" ht="15" customHeight="1" x14ac:dyDescent="0.25">
      <c r="A1653" s="82"/>
      <c r="B1653" s="35"/>
      <c r="C1653" s="37"/>
      <c r="D1653" s="35"/>
      <c r="E1653" s="35"/>
      <c r="F1653" s="36"/>
      <c r="G1653" s="35"/>
      <c r="H1653" s="35"/>
      <c r="I1653" s="200"/>
      <c r="J1653" s="199"/>
      <c r="K1653" s="204"/>
      <c r="L1653" s="85"/>
      <c r="M1653" s="85"/>
      <c r="N1653" s="85"/>
      <c r="O1653" s="158"/>
    </row>
    <row r="1654" spans="1:15" ht="15" customHeight="1" x14ac:dyDescent="0.25">
      <c r="A1654" s="82"/>
      <c r="B1654" s="35"/>
      <c r="C1654" s="37"/>
      <c r="D1654" s="35"/>
      <c r="E1654" s="35"/>
      <c r="F1654" s="36"/>
      <c r="G1654" s="35"/>
      <c r="H1654" s="35"/>
      <c r="I1654" s="200"/>
      <c r="J1654" s="199"/>
      <c r="K1654" s="204"/>
      <c r="L1654" s="85"/>
      <c r="M1654" s="85"/>
      <c r="N1654" s="85"/>
      <c r="O1654" s="158"/>
    </row>
    <row r="1655" spans="1:15" ht="15" customHeight="1" x14ac:dyDescent="0.25">
      <c r="A1655" s="82"/>
      <c r="B1655" s="35"/>
      <c r="C1655" s="37"/>
      <c r="D1655" s="35"/>
      <c r="E1655" s="35"/>
      <c r="F1655" s="36"/>
      <c r="G1655" s="35"/>
      <c r="H1655" s="35"/>
      <c r="I1655" s="200"/>
      <c r="J1655" s="199"/>
      <c r="K1655" s="204"/>
      <c r="L1655" s="85"/>
      <c r="M1655" s="85"/>
      <c r="N1655" s="85"/>
      <c r="O1655" s="158"/>
    </row>
    <row r="1656" spans="1:15" ht="15" customHeight="1" x14ac:dyDescent="0.25">
      <c r="A1656" s="82"/>
      <c r="B1656" s="35"/>
      <c r="C1656" s="37"/>
      <c r="D1656" s="35"/>
      <c r="E1656" s="35"/>
      <c r="F1656" s="36"/>
      <c r="G1656" s="35"/>
      <c r="H1656" s="35"/>
      <c r="I1656" s="200"/>
      <c r="J1656" s="199"/>
      <c r="K1656" s="204"/>
      <c r="L1656" s="85"/>
      <c r="M1656" s="85"/>
      <c r="N1656" s="85"/>
      <c r="O1656" s="158"/>
    </row>
    <row r="1657" spans="1:15" ht="15" customHeight="1" x14ac:dyDescent="0.25">
      <c r="A1657" s="82"/>
      <c r="B1657" s="35"/>
      <c r="C1657" s="37"/>
      <c r="D1657" s="35"/>
      <c r="E1657" s="35"/>
      <c r="F1657" s="36"/>
      <c r="G1657" s="35"/>
      <c r="H1657" s="35"/>
      <c r="I1657" s="200"/>
      <c r="J1657" s="199"/>
      <c r="K1657" s="204"/>
      <c r="L1657" s="85"/>
      <c r="M1657" s="85"/>
      <c r="N1657" s="85"/>
      <c r="O1657" s="158"/>
    </row>
    <row r="1658" spans="1:15" ht="15" customHeight="1" x14ac:dyDescent="0.25">
      <c r="A1658" s="82"/>
      <c r="B1658" s="35"/>
      <c r="C1658" s="37"/>
      <c r="D1658" s="35"/>
      <c r="E1658" s="35"/>
      <c r="F1658" s="36"/>
      <c r="G1658" s="35"/>
      <c r="H1658" s="35"/>
      <c r="I1658" s="200"/>
      <c r="J1658" s="199"/>
      <c r="K1658" s="204"/>
      <c r="L1658" s="85"/>
      <c r="M1658" s="85"/>
      <c r="N1658" s="85"/>
      <c r="O1658" s="158"/>
    </row>
    <row r="1659" spans="1:15" ht="15" customHeight="1" x14ac:dyDescent="0.25">
      <c r="A1659" s="82"/>
      <c r="B1659" s="35"/>
      <c r="C1659" s="37"/>
      <c r="D1659" s="35"/>
      <c r="E1659" s="35"/>
      <c r="F1659" s="36"/>
      <c r="G1659" s="35"/>
      <c r="H1659" s="35"/>
      <c r="I1659" s="200"/>
      <c r="J1659" s="199"/>
      <c r="K1659" s="204"/>
      <c r="L1659" s="85"/>
      <c r="M1659" s="85"/>
      <c r="N1659" s="85"/>
      <c r="O1659" s="158"/>
    </row>
    <row r="1660" spans="1:15" ht="15" customHeight="1" x14ac:dyDescent="0.25">
      <c r="A1660" s="82"/>
      <c r="B1660" s="35"/>
      <c r="C1660" s="37"/>
      <c r="D1660" s="35"/>
      <c r="E1660" s="35"/>
      <c r="F1660" s="36"/>
      <c r="G1660" s="35"/>
      <c r="H1660" s="35"/>
      <c r="I1660" s="200"/>
      <c r="J1660" s="199"/>
      <c r="K1660" s="204"/>
      <c r="L1660" s="85"/>
      <c r="M1660" s="85"/>
      <c r="N1660" s="85"/>
      <c r="O1660" s="158"/>
    </row>
    <row r="1661" spans="1:15" ht="15" customHeight="1" x14ac:dyDescent="0.25">
      <c r="A1661" s="82"/>
      <c r="B1661" s="35"/>
      <c r="C1661" s="37"/>
      <c r="D1661" s="35"/>
      <c r="E1661" s="35"/>
      <c r="F1661" s="36"/>
      <c r="G1661" s="35"/>
      <c r="H1661" s="35"/>
      <c r="I1661" s="200"/>
      <c r="J1661" s="199"/>
      <c r="K1661" s="204"/>
      <c r="L1661" s="85"/>
      <c r="M1661" s="85"/>
      <c r="N1661" s="85"/>
      <c r="O1661" s="158"/>
    </row>
    <row r="1662" spans="1:15" ht="15" customHeight="1" x14ac:dyDescent="0.25">
      <c r="A1662" s="82"/>
      <c r="B1662" s="35"/>
      <c r="C1662" s="37"/>
      <c r="D1662" s="35"/>
      <c r="E1662" s="35"/>
      <c r="F1662" s="36"/>
      <c r="G1662" s="35"/>
      <c r="H1662" s="35"/>
      <c r="I1662" s="200"/>
      <c r="J1662" s="199"/>
      <c r="K1662" s="204"/>
      <c r="L1662" s="85"/>
      <c r="M1662" s="85"/>
      <c r="N1662" s="85"/>
      <c r="O1662" s="158"/>
    </row>
    <row r="1663" spans="1:15" ht="15" customHeight="1" x14ac:dyDescent="0.25">
      <c r="A1663" s="82"/>
      <c r="B1663" s="35"/>
      <c r="C1663" s="37"/>
      <c r="D1663" s="35"/>
      <c r="E1663" s="35"/>
      <c r="F1663" s="36"/>
      <c r="G1663" s="35"/>
      <c r="H1663" s="35"/>
      <c r="I1663" s="200"/>
      <c r="J1663" s="199"/>
      <c r="K1663" s="204"/>
      <c r="L1663" s="85"/>
      <c r="M1663" s="85"/>
      <c r="N1663" s="85"/>
      <c r="O1663" s="158"/>
    </row>
    <row r="1664" spans="1:15" ht="15" customHeight="1" x14ac:dyDescent="0.25">
      <c r="A1664" s="82"/>
      <c r="B1664" s="35"/>
      <c r="C1664" s="37"/>
      <c r="D1664" s="35"/>
      <c r="E1664" s="35"/>
      <c r="F1664" s="36"/>
      <c r="G1664" s="35"/>
      <c r="H1664" s="35"/>
      <c r="I1664" s="200"/>
      <c r="J1664" s="199"/>
      <c r="K1664" s="204"/>
      <c r="L1664" s="85"/>
      <c r="M1664" s="85"/>
      <c r="N1664" s="85"/>
      <c r="O1664" s="158"/>
    </row>
    <row r="1665" spans="1:15" ht="15" customHeight="1" x14ac:dyDescent="0.25">
      <c r="A1665" s="82"/>
      <c r="B1665" s="35"/>
      <c r="C1665" s="37"/>
      <c r="D1665" s="35"/>
      <c r="E1665" s="35"/>
      <c r="F1665" s="36"/>
      <c r="G1665" s="35"/>
      <c r="H1665" s="35"/>
      <c r="I1665" s="200"/>
      <c r="J1665" s="199"/>
      <c r="K1665" s="204"/>
      <c r="L1665" s="85"/>
      <c r="M1665" s="85"/>
      <c r="N1665" s="85"/>
      <c r="O1665" s="158"/>
    </row>
    <row r="1666" spans="1:15" ht="15" customHeight="1" x14ac:dyDescent="0.25">
      <c r="A1666" s="82"/>
      <c r="B1666" s="35"/>
      <c r="C1666" s="37"/>
      <c r="D1666" s="35"/>
      <c r="E1666" s="35"/>
      <c r="F1666" s="36"/>
      <c r="G1666" s="35"/>
      <c r="H1666" s="35"/>
      <c r="I1666" s="200"/>
      <c r="J1666" s="199"/>
      <c r="K1666" s="204"/>
      <c r="L1666" s="85"/>
      <c r="M1666" s="85"/>
      <c r="N1666" s="85"/>
      <c r="O1666" s="158"/>
    </row>
    <row r="1667" spans="1:15" ht="15" customHeight="1" x14ac:dyDescent="0.25">
      <c r="A1667" s="82"/>
      <c r="B1667" s="35"/>
      <c r="C1667" s="37"/>
      <c r="D1667" s="35"/>
      <c r="E1667" s="35"/>
      <c r="F1667" s="36"/>
      <c r="G1667" s="35"/>
      <c r="H1667" s="35"/>
      <c r="I1667" s="200"/>
      <c r="J1667" s="199"/>
      <c r="K1667" s="204"/>
      <c r="L1667" s="85"/>
      <c r="M1667" s="85"/>
      <c r="N1667" s="85"/>
      <c r="O1667" s="158"/>
    </row>
    <row r="1668" spans="1:15" ht="15" customHeight="1" x14ac:dyDescent="0.25">
      <c r="A1668" s="82"/>
      <c r="B1668" s="35"/>
      <c r="C1668" s="37"/>
      <c r="D1668" s="35"/>
      <c r="E1668" s="35"/>
      <c r="F1668" s="36"/>
      <c r="G1668" s="35"/>
      <c r="H1668" s="35"/>
      <c r="I1668" s="200"/>
      <c r="J1668" s="199"/>
      <c r="K1668" s="204"/>
      <c r="L1668" s="85"/>
      <c r="M1668" s="85"/>
      <c r="N1668" s="85"/>
      <c r="O1668" s="158"/>
    </row>
    <row r="1669" spans="1:15" ht="15" customHeight="1" x14ac:dyDescent="0.25">
      <c r="A1669" s="82"/>
      <c r="B1669" s="35"/>
      <c r="C1669" s="37"/>
      <c r="D1669" s="35"/>
      <c r="E1669" s="35"/>
      <c r="F1669" s="36"/>
      <c r="G1669" s="35"/>
      <c r="H1669" s="35"/>
      <c r="I1669" s="200"/>
      <c r="J1669" s="199"/>
      <c r="K1669" s="204"/>
      <c r="L1669" s="85"/>
      <c r="M1669" s="85"/>
      <c r="N1669" s="85"/>
      <c r="O1669" s="158"/>
    </row>
    <row r="1670" spans="1:15" ht="15" customHeight="1" x14ac:dyDescent="0.25">
      <c r="A1670" s="82"/>
      <c r="B1670" s="35"/>
      <c r="C1670" s="37"/>
      <c r="D1670" s="35"/>
      <c r="E1670" s="35"/>
      <c r="F1670" s="36"/>
      <c r="G1670" s="35"/>
      <c r="H1670" s="35"/>
      <c r="I1670" s="200"/>
      <c r="J1670" s="199"/>
      <c r="K1670" s="204"/>
      <c r="L1670" s="85"/>
      <c r="M1670" s="85"/>
      <c r="N1670" s="85"/>
      <c r="O1670" s="158"/>
    </row>
    <row r="1671" spans="1:15" ht="15" customHeight="1" x14ac:dyDescent="0.25">
      <c r="A1671" s="82"/>
      <c r="B1671" s="35"/>
      <c r="C1671" s="37"/>
      <c r="D1671" s="35"/>
      <c r="E1671" s="35"/>
      <c r="F1671" s="36"/>
      <c r="G1671" s="35"/>
      <c r="H1671" s="35"/>
      <c r="I1671" s="200"/>
      <c r="J1671" s="199"/>
      <c r="K1671" s="204"/>
      <c r="L1671" s="85"/>
      <c r="M1671" s="85"/>
      <c r="N1671" s="85"/>
      <c r="O1671" s="158"/>
    </row>
    <row r="1672" spans="1:15" ht="15" customHeight="1" x14ac:dyDescent="0.25">
      <c r="A1672" s="82"/>
      <c r="B1672" s="35"/>
      <c r="C1672" s="37"/>
      <c r="D1672" s="35"/>
      <c r="E1672" s="35"/>
      <c r="F1672" s="36"/>
      <c r="G1672" s="35"/>
      <c r="H1672" s="35"/>
      <c r="I1672" s="200"/>
      <c r="J1672" s="199"/>
      <c r="K1672" s="204"/>
      <c r="L1672" s="85"/>
      <c r="M1672" s="85"/>
      <c r="N1672" s="85"/>
      <c r="O1672" s="158"/>
    </row>
    <row r="1673" spans="1:15" ht="15" customHeight="1" x14ac:dyDescent="0.25">
      <c r="A1673" s="82"/>
      <c r="B1673" s="35"/>
      <c r="C1673" s="37"/>
      <c r="D1673" s="35"/>
      <c r="E1673" s="35"/>
      <c r="F1673" s="36"/>
      <c r="G1673" s="35"/>
      <c r="H1673" s="35"/>
      <c r="I1673" s="200"/>
      <c r="J1673" s="199"/>
      <c r="K1673" s="204"/>
      <c r="L1673" s="85"/>
      <c r="M1673" s="85"/>
      <c r="N1673" s="85"/>
      <c r="O1673" s="158"/>
    </row>
    <row r="1674" spans="1:15" ht="15" customHeight="1" x14ac:dyDescent="0.25">
      <c r="A1674" s="82"/>
      <c r="B1674" s="35"/>
      <c r="C1674" s="37"/>
      <c r="D1674" s="35"/>
      <c r="E1674" s="35"/>
      <c r="F1674" s="36"/>
      <c r="G1674" s="35"/>
      <c r="H1674" s="35"/>
      <c r="I1674" s="200"/>
      <c r="J1674" s="199"/>
      <c r="K1674" s="204"/>
      <c r="L1674" s="85"/>
      <c r="M1674" s="85"/>
      <c r="N1674" s="85"/>
      <c r="O1674" s="158"/>
    </row>
    <row r="1675" spans="1:15" ht="15" customHeight="1" x14ac:dyDescent="0.25">
      <c r="A1675" s="82"/>
      <c r="B1675" s="35"/>
      <c r="C1675" s="37"/>
      <c r="D1675" s="35"/>
      <c r="E1675" s="35"/>
      <c r="F1675" s="36"/>
      <c r="G1675" s="35"/>
      <c r="H1675" s="35"/>
      <c r="I1675" s="200"/>
      <c r="J1675" s="199"/>
      <c r="K1675" s="204"/>
      <c r="L1675" s="85"/>
      <c r="M1675" s="85"/>
      <c r="N1675" s="85"/>
      <c r="O1675" s="158"/>
    </row>
    <row r="1676" spans="1:15" ht="15" customHeight="1" x14ac:dyDescent="0.25">
      <c r="A1676" s="82"/>
      <c r="B1676" s="35"/>
      <c r="C1676" s="37"/>
      <c r="D1676" s="35"/>
      <c r="E1676" s="35"/>
      <c r="F1676" s="36"/>
      <c r="G1676" s="35"/>
      <c r="H1676" s="35"/>
      <c r="I1676" s="200"/>
      <c r="J1676" s="199"/>
      <c r="K1676" s="204"/>
      <c r="L1676" s="85"/>
      <c r="M1676" s="85"/>
      <c r="N1676" s="85"/>
      <c r="O1676" s="158"/>
    </row>
    <row r="1677" spans="1:15" ht="15" customHeight="1" x14ac:dyDescent="0.25">
      <c r="A1677" s="82"/>
      <c r="B1677" s="35"/>
      <c r="C1677" s="37"/>
      <c r="D1677" s="35"/>
      <c r="E1677" s="35"/>
      <c r="F1677" s="36"/>
      <c r="G1677" s="35"/>
      <c r="H1677" s="35"/>
      <c r="I1677" s="200"/>
      <c r="J1677" s="199"/>
      <c r="K1677" s="204"/>
      <c r="L1677" s="85"/>
      <c r="M1677" s="85"/>
      <c r="N1677" s="85"/>
      <c r="O1677" s="158"/>
    </row>
    <row r="1678" spans="1:15" ht="15" customHeight="1" x14ac:dyDescent="0.25">
      <c r="A1678" s="82"/>
      <c r="B1678" s="35"/>
      <c r="C1678" s="37"/>
      <c r="D1678" s="35"/>
      <c r="E1678" s="35"/>
      <c r="F1678" s="36"/>
      <c r="G1678" s="35"/>
      <c r="H1678" s="35"/>
      <c r="I1678" s="200"/>
      <c r="J1678" s="199"/>
      <c r="K1678" s="204"/>
      <c r="L1678" s="85"/>
      <c r="M1678" s="85"/>
      <c r="N1678" s="85"/>
      <c r="O1678" s="158"/>
    </row>
    <row r="1679" spans="1:15" ht="15" customHeight="1" x14ac:dyDescent="0.25">
      <c r="A1679" s="82"/>
      <c r="B1679" s="35"/>
      <c r="C1679" s="37"/>
      <c r="D1679" s="35"/>
      <c r="E1679" s="35"/>
      <c r="F1679" s="36"/>
      <c r="G1679" s="35"/>
      <c r="H1679" s="35"/>
      <c r="I1679" s="200"/>
      <c r="J1679" s="199"/>
      <c r="K1679" s="204"/>
      <c r="L1679" s="85"/>
      <c r="M1679" s="85"/>
      <c r="N1679" s="85"/>
      <c r="O1679" s="158"/>
    </row>
    <row r="1680" spans="1:15" ht="15" customHeight="1" x14ac:dyDescent="0.25">
      <c r="A1680" s="82"/>
      <c r="B1680" s="35"/>
      <c r="C1680" s="37"/>
      <c r="D1680" s="35"/>
      <c r="E1680" s="35"/>
      <c r="F1680" s="36"/>
      <c r="G1680" s="35"/>
      <c r="H1680" s="35"/>
      <c r="I1680" s="200"/>
      <c r="J1680" s="199"/>
      <c r="K1680" s="204"/>
      <c r="L1680" s="85"/>
      <c r="M1680" s="85"/>
      <c r="N1680" s="85"/>
      <c r="O1680" s="158"/>
    </row>
    <row r="1681" spans="1:15" ht="15" customHeight="1" x14ac:dyDescent="0.25">
      <c r="A1681" s="82"/>
      <c r="B1681" s="35"/>
      <c r="C1681" s="37"/>
      <c r="D1681" s="35"/>
      <c r="E1681" s="35"/>
      <c r="F1681" s="36"/>
      <c r="G1681" s="35"/>
      <c r="H1681" s="35"/>
      <c r="I1681" s="200"/>
      <c r="J1681" s="199"/>
      <c r="K1681" s="204"/>
      <c r="L1681" s="85"/>
      <c r="M1681" s="85"/>
      <c r="N1681" s="85"/>
      <c r="O1681" s="158"/>
    </row>
    <row r="1682" spans="1:15" ht="15" customHeight="1" x14ac:dyDescent="0.25">
      <c r="A1682" s="82"/>
      <c r="B1682" s="35"/>
      <c r="C1682" s="37"/>
      <c r="D1682" s="35"/>
      <c r="E1682" s="35"/>
      <c r="F1682" s="36"/>
      <c r="G1682" s="35"/>
      <c r="H1682" s="35"/>
      <c r="I1682" s="200"/>
      <c r="J1682" s="199"/>
      <c r="K1682" s="204"/>
      <c r="L1682" s="85"/>
      <c r="M1682" s="85"/>
      <c r="N1682" s="85"/>
      <c r="O1682" s="158"/>
    </row>
    <row r="1683" spans="1:15" ht="15" customHeight="1" x14ac:dyDescent="0.25">
      <c r="A1683" s="82"/>
      <c r="B1683" s="35"/>
      <c r="C1683" s="37"/>
      <c r="D1683" s="35"/>
      <c r="E1683" s="35"/>
      <c r="F1683" s="36"/>
      <c r="G1683" s="35"/>
      <c r="H1683" s="35"/>
      <c r="I1683" s="200"/>
      <c r="J1683" s="199"/>
      <c r="K1683" s="204"/>
      <c r="L1683" s="85"/>
      <c r="M1683" s="85"/>
      <c r="N1683" s="85"/>
      <c r="O1683" s="158"/>
    </row>
    <row r="1684" spans="1:15" ht="15" customHeight="1" x14ac:dyDescent="0.25">
      <c r="A1684" s="82"/>
      <c r="B1684" s="35"/>
      <c r="C1684" s="37"/>
      <c r="D1684" s="35"/>
      <c r="E1684" s="35"/>
      <c r="F1684" s="36"/>
      <c r="G1684" s="35"/>
      <c r="H1684" s="35"/>
      <c r="I1684" s="200"/>
      <c r="J1684" s="199"/>
      <c r="K1684" s="204"/>
      <c r="L1684" s="85"/>
      <c r="M1684" s="85"/>
      <c r="N1684" s="85"/>
      <c r="O1684" s="158"/>
    </row>
    <row r="1685" spans="1:15" ht="15" customHeight="1" x14ac:dyDescent="0.25">
      <c r="A1685" s="82"/>
      <c r="B1685" s="35"/>
      <c r="C1685" s="37"/>
      <c r="D1685" s="35"/>
      <c r="E1685" s="35"/>
      <c r="F1685" s="36"/>
      <c r="G1685" s="35"/>
      <c r="H1685" s="35"/>
      <c r="I1685" s="200"/>
      <c r="J1685" s="199"/>
      <c r="K1685" s="204"/>
      <c r="L1685" s="85"/>
      <c r="M1685" s="85"/>
      <c r="N1685" s="85"/>
      <c r="O1685" s="158"/>
    </row>
    <row r="1686" spans="1:15" ht="15" customHeight="1" x14ac:dyDescent="0.25">
      <c r="A1686" s="82"/>
      <c r="B1686" s="35"/>
      <c r="C1686" s="37"/>
      <c r="D1686" s="35"/>
      <c r="E1686" s="35"/>
      <c r="F1686" s="36"/>
      <c r="G1686" s="35"/>
      <c r="H1686" s="35"/>
      <c r="I1686" s="200"/>
      <c r="J1686" s="199"/>
      <c r="K1686" s="204"/>
      <c r="L1686" s="85"/>
      <c r="M1686" s="85"/>
      <c r="N1686" s="85"/>
      <c r="O1686" s="158"/>
    </row>
    <row r="1687" spans="1:15" ht="15" customHeight="1" x14ac:dyDescent="0.25">
      <c r="A1687" s="82"/>
      <c r="B1687" s="35"/>
      <c r="C1687" s="37"/>
      <c r="D1687" s="35"/>
      <c r="E1687" s="35"/>
      <c r="F1687" s="36"/>
      <c r="G1687" s="35"/>
      <c r="H1687" s="35"/>
      <c r="I1687" s="200"/>
      <c r="J1687" s="199"/>
      <c r="K1687" s="204"/>
      <c r="L1687" s="85"/>
      <c r="M1687" s="85"/>
      <c r="N1687" s="85"/>
      <c r="O1687" s="158"/>
    </row>
    <row r="1688" spans="1:15" ht="15" customHeight="1" x14ac:dyDescent="0.25">
      <c r="A1688" s="82"/>
      <c r="B1688" s="35"/>
      <c r="C1688" s="37"/>
      <c r="D1688" s="35"/>
      <c r="E1688" s="35"/>
      <c r="F1688" s="36"/>
      <c r="G1688" s="35"/>
      <c r="H1688" s="35"/>
      <c r="I1688" s="200"/>
      <c r="J1688" s="199"/>
      <c r="K1688" s="204"/>
      <c r="L1688" s="85"/>
      <c r="M1688" s="85"/>
      <c r="N1688" s="85"/>
      <c r="O1688" s="158"/>
    </row>
    <row r="1689" spans="1:15" ht="15" customHeight="1" x14ac:dyDescent="0.25">
      <c r="A1689" s="82"/>
      <c r="B1689" s="35"/>
      <c r="C1689" s="37"/>
      <c r="D1689" s="35"/>
      <c r="E1689" s="35"/>
      <c r="F1689" s="36"/>
      <c r="G1689" s="35"/>
      <c r="H1689" s="35"/>
      <c r="I1689" s="200"/>
      <c r="J1689" s="199"/>
      <c r="K1689" s="204"/>
      <c r="L1689" s="85"/>
      <c r="M1689" s="85"/>
      <c r="N1689" s="85"/>
      <c r="O1689" s="158"/>
    </row>
    <row r="1690" spans="1:15" ht="15" customHeight="1" x14ac:dyDescent="0.25">
      <c r="A1690" s="82"/>
      <c r="B1690" s="35"/>
      <c r="C1690" s="37"/>
      <c r="D1690" s="35"/>
      <c r="E1690" s="35"/>
      <c r="F1690" s="36"/>
      <c r="G1690" s="35"/>
      <c r="H1690" s="35"/>
      <c r="I1690" s="200"/>
      <c r="J1690" s="199"/>
      <c r="K1690" s="204"/>
      <c r="L1690" s="85"/>
      <c r="M1690" s="85"/>
      <c r="N1690" s="85"/>
      <c r="O1690" s="158"/>
    </row>
    <row r="1691" spans="1:15" ht="15" customHeight="1" x14ac:dyDescent="0.25">
      <c r="A1691" s="82"/>
      <c r="B1691" s="35"/>
      <c r="C1691" s="37"/>
      <c r="D1691" s="35"/>
      <c r="E1691" s="35"/>
      <c r="F1691" s="36"/>
      <c r="G1691" s="35"/>
      <c r="H1691" s="35"/>
      <c r="I1691" s="200"/>
      <c r="J1691" s="199"/>
      <c r="K1691" s="204"/>
      <c r="L1691" s="85"/>
      <c r="M1691" s="85"/>
      <c r="N1691" s="85"/>
      <c r="O1691" s="158"/>
    </row>
    <row r="1692" spans="1:15" ht="15" customHeight="1" x14ac:dyDescent="0.25">
      <c r="A1692" s="82"/>
      <c r="B1692" s="35"/>
      <c r="C1692" s="37"/>
      <c r="D1692" s="35"/>
      <c r="E1692" s="35"/>
      <c r="F1692" s="36"/>
      <c r="G1692" s="35"/>
      <c r="H1692" s="35"/>
      <c r="I1692" s="200"/>
      <c r="J1692" s="199"/>
      <c r="K1692" s="204"/>
      <c r="L1692" s="85"/>
      <c r="M1692" s="85"/>
      <c r="N1692" s="85"/>
      <c r="O1692" s="158"/>
    </row>
    <row r="1693" spans="1:15" ht="15" customHeight="1" x14ac:dyDescent="0.25">
      <c r="A1693" s="82"/>
      <c r="B1693" s="35"/>
      <c r="C1693" s="37"/>
      <c r="D1693" s="35"/>
      <c r="E1693" s="35"/>
      <c r="F1693" s="36"/>
      <c r="G1693" s="35"/>
      <c r="H1693" s="35"/>
      <c r="I1693" s="200"/>
      <c r="J1693" s="199"/>
      <c r="K1693" s="204"/>
      <c r="L1693" s="85"/>
      <c r="M1693" s="85"/>
      <c r="N1693" s="85"/>
      <c r="O1693" s="158"/>
    </row>
    <row r="1694" spans="1:15" ht="15" customHeight="1" x14ac:dyDescent="0.25">
      <c r="A1694" s="82"/>
      <c r="B1694" s="35"/>
      <c r="C1694" s="37"/>
      <c r="D1694" s="35"/>
      <c r="E1694" s="35"/>
      <c r="F1694" s="36"/>
      <c r="G1694" s="35"/>
      <c r="H1694" s="35"/>
      <c r="I1694" s="200"/>
      <c r="J1694" s="199"/>
      <c r="K1694" s="204"/>
      <c r="L1694" s="85"/>
      <c r="M1694" s="85"/>
      <c r="N1694" s="85"/>
      <c r="O1694" s="158"/>
    </row>
    <row r="1695" spans="1:15" ht="15" customHeight="1" x14ac:dyDescent="0.25">
      <c r="A1695" s="82"/>
      <c r="B1695" s="35"/>
      <c r="C1695" s="37"/>
      <c r="D1695" s="35"/>
      <c r="E1695" s="35"/>
      <c r="F1695" s="36"/>
      <c r="G1695" s="35"/>
      <c r="H1695" s="35"/>
      <c r="I1695" s="200"/>
      <c r="J1695" s="199"/>
      <c r="K1695" s="204"/>
      <c r="L1695" s="85"/>
      <c r="M1695" s="85"/>
      <c r="N1695" s="85"/>
      <c r="O1695" s="158"/>
    </row>
    <row r="1696" spans="1:15" ht="15" customHeight="1" x14ac:dyDescent="0.25">
      <c r="A1696" s="82"/>
      <c r="B1696" s="35"/>
      <c r="C1696" s="37"/>
      <c r="D1696" s="35"/>
      <c r="E1696" s="35"/>
      <c r="F1696" s="36"/>
      <c r="G1696" s="35"/>
      <c r="H1696" s="35"/>
      <c r="I1696" s="200"/>
      <c r="J1696" s="199"/>
      <c r="K1696" s="204"/>
      <c r="L1696" s="85"/>
      <c r="M1696" s="85"/>
      <c r="N1696" s="85"/>
      <c r="O1696" s="158"/>
    </row>
    <row r="1697" spans="1:15" ht="15" customHeight="1" x14ac:dyDescent="0.25">
      <c r="A1697" s="82"/>
      <c r="B1697" s="35"/>
      <c r="C1697" s="37"/>
      <c r="D1697" s="35"/>
      <c r="E1697" s="35"/>
      <c r="F1697" s="36"/>
      <c r="G1697" s="35"/>
      <c r="H1697" s="35"/>
      <c r="I1697" s="200"/>
      <c r="J1697" s="199"/>
      <c r="K1697" s="204"/>
      <c r="L1697" s="85"/>
      <c r="M1697" s="85"/>
      <c r="N1697" s="85"/>
      <c r="O1697" s="158"/>
    </row>
    <row r="1698" spans="1:15" ht="15" customHeight="1" x14ac:dyDescent="0.25">
      <c r="A1698" s="82"/>
      <c r="B1698" s="35"/>
      <c r="C1698" s="37"/>
      <c r="D1698" s="35"/>
      <c r="E1698" s="35"/>
      <c r="F1698" s="36"/>
      <c r="G1698" s="35"/>
      <c r="H1698" s="35"/>
      <c r="I1698" s="200"/>
      <c r="J1698" s="199"/>
      <c r="K1698" s="204"/>
      <c r="L1698" s="85"/>
      <c r="M1698" s="85"/>
      <c r="N1698" s="85"/>
      <c r="O1698" s="158"/>
    </row>
    <row r="1699" spans="1:15" ht="15" customHeight="1" x14ac:dyDescent="0.25">
      <c r="A1699" s="82"/>
      <c r="B1699" s="35"/>
      <c r="C1699" s="37"/>
      <c r="D1699" s="35"/>
      <c r="E1699" s="35"/>
      <c r="F1699" s="36"/>
      <c r="G1699" s="35"/>
      <c r="H1699" s="35"/>
      <c r="I1699" s="200"/>
      <c r="J1699" s="199"/>
      <c r="K1699" s="204"/>
      <c r="L1699" s="85"/>
      <c r="M1699" s="85"/>
      <c r="N1699" s="85"/>
      <c r="O1699" s="158"/>
    </row>
    <row r="1700" spans="1:15" ht="15" customHeight="1" x14ac:dyDescent="0.25">
      <c r="A1700" s="82"/>
      <c r="B1700" s="35"/>
      <c r="C1700" s="37"/>
      <c r="D1700" s="35"/>
      <c r="E1700" s="35"/>
      <c r="F1700" s="36"/>
      <c r="G1700" s="35"/>
      <c r="H1700" s="35"/>
      <c r="I1700" s="200"/>
      <c r="J1700" s="199"/>
      <c r="K1700" s="204"/>
      <c r="L1700" s="85"/>
      <c r="M1700" s="85"/>
      <c r="N1700" s="85"/>
      <c r="O1700" s="158"/>
    </row>
    <row r="1701" spans="1:15" ht="15" customHeight="1" x14ac:dyDescent="0.25">
      <c r="A1701" s="82"/>
      <c r="B1701" s="35"/>
      <c r="C1701" s="37"/>
      <c r="D1701" s="35"/>
      <c r="E1701" s="35"/>
      <c r="F1701" s="36"/>
      <c r="G1701" s="35"/>
      <c r="H1701" s="35"/>
      <c r="I1701" s="200"/>
      <c r="J1701" s="199"/>
      <c r="K1701" s="204"/>
      <c r="L1701" s="85"/>
      <c r="M1701" s="85"/>
      <c r="N1701" s="85"/>
      <c r="O1701" s="158"/>
    </row>
    <row r="1702" spans="1:15" ht="15" customHeight="1" x14ac:dyDescent="0.25">
      <c r="A1702" s="82"/>
      <c r="B1702" s="35"/>
      <c r="C1702" s="37"/>
      <c r="D1702" s="35"/>
      <c r="E1702" s="35"/>
      <c r="F1702" s="36"/>
      <c r="G1702" s="35"/>
      <c r="H1702" s="35"/>
      <c r="I1702" s="200"/>
      <c r="J1702" s="199"/>
      <c r="K1702" s="204"/>
      <c r="L1702" s="85"/>
      <c r="M1702" s="85"/>
      <c r="N1702" s="85"/>
      <c r="O1702" s="158"/>
    </row>
    <row r="1703" spans="1:15" ht="15" customHeight="1" x14ac:dyDescent="0.25">
      <c r="A1703" s="82"/>
      <c r="B1703" s="35"/>
      <c r="C1703" s="37"/>
      <c r="D1703" s="35"/>
      <c r="E1703" s="35"/>
      <c r="F1703" s="36"/>
      <c r="G1703" s="35"/>
      <c r="H1703" s="35"/>
      <c r="I1703" s="200"/>
      <c r="J1703" s="199"/>
      <c r="K1703" s="204"/>
      <c r="L1703" s="85"/>
      <c r="M1703" s="85"/>
      <c r="N1703" s="85"/>
      <c r="O1703" s="158"/>
    </row>
    <row r="1704" spans="1:15" ht="15" customHeight="1" x14ac:dyDescent="0.25">
      <c r="A1704" s="82"/>
      <c r="B1704" s="35"/>
      <c r="C1704" s="37"/>
      <c r="D1704" s="35"/>
      <c r="E1704" s="35"/>
      <c r="F1704" s="36"/>
      <c r="G1704" s="35"/>
      <c r="H1704" s="35"/>
      <c r="I1704" s="200"/>
      <c r="J1704" s="199"/>
      <c r="K1704" s="204"/>
      <c r="L1704" s="85"/>
      <c r="M1704" s="85"/>
      <c r="N1704" s="85"/>
      <c r="O1704" s="158"/>
    </row>
    <row r="1705" spans="1:15" ht="15" customHeight="1" x14ac:dyDescent="0.25">
      <c r="A1705" s="82"/>
      <c r="B1705" s="35"/>
      <c r="C1705" s="37"/>
      <c r="D1705" s="35"/>
      <c r="E1705" s="35"/>
      <c r="F1705" s="36"/>
      <c r="G1705" s="35"/>
      <c r="H1705" s="35"/>
      <c r="I1705" s="200"/>
      <c r="J1705" s="199"/>
      <c r="K1705" s="204"/>
      <c r="L1705" s="85"/>
      <c r="M1705" s="85"/>
      <c r="N1705" s="85"/>
      <c r="O1705" s="158"/>
    </row>
    <row r="1706" spans="1:15" ht="15" customHeight="1" x14ac:dyDescent="0.25">
      <c r="A1706" s="82"/>
      <c r="B1706" s="35"/>
      <c r="C1706" s="37"/>
      <c r="D1706" s="35"/>
      <c r="E1706" s="35"/>
      <c r="F1706" s="36"/>
      <c r="G1706" s="35"/>
      <c r="H1706" s="35"/>
      <c r="I1706" s="200"/>
      <c r="J1706" s="199"/>
      <c r="K1706" s="204"/>
      <c r="L1706" s="85"/>
      <c r="M1706" s="85"/>
      <c r="N1706" s="85"/>
      <c r="O1706" s="158"/>
    </row>
    <row r="1707" spans="1:15" ht="15" customHeight="1" x14ac:dyDescent="0.25">
      <c r="A1707" s="82"/>
      <c r="B1707" s="35"/>
      <c r="C1707" s="37"/>
      <c r="D1707" s="35"/>
      <c r="E1707" s="35"/>
      <c r="F1707" s="36"/>
      <c r="G1707" s="35"/>
      <c r="H1707" s="35"/>
      <c r="I1707" s="200"/>
      <c r="J1707" s="199"/>
      <c r="K1707" s="204"/>
      <c r="L1707" s="85"/>
      <c r="M1707" s="85"/>
      <c r="N1707" s="85"/>
      <c r="O1707" s="158"/>
    </row>
    <row r="1708" spans="1:15" ht="15" customHeight="1" x14ac:dyDescent="0.25">
      <c r="A1708" s="82"/>
      <c r="B1708" s="35"/>
      <c r="C1708" s="37"/>
      <c r="D1708" s="35"/>
      <c r="E1708" s="35"/>
      <c r="F1708" s="36"/>
      <c r="G1708" s="35"/>
      <c r="H1708" s="35"/>
      <c r="I1708" s="200"/>
      <c r="J1708" s="199"/>
      <c r="K1708" s="204"/>
      <c r="L1708" s="85"/>
      <c r="M1708" s="85"/>
      <c r="N1708" s="85"/>
      <c r="O1708" s="158"/>
    </row>
    <row r="1709" spans="1:15" ht="15" customHeight="1" x14ac:dyDescent="0.25">
      <c r="A1709" s="82"/>
      <c r="B1709" s="35"/>
      <c r="C1709" s="37"/>
      <c r="D1709" s="35"/>
      <c r="E1709" s="35"/>
      <c r="F1709" s="36"/>
      <c r="G1709" s="35"/>
      <c r="H1709" s="35"/>
      <c r="I1709" s="200"/>
      <c r="J1709" s="199"/>
      <c r="K1709" s="204"/>
      <c r="L1709" s="85"/>
      <c r="M1709" s="85"/>
      <c r="N1709" s="85"/>
      <c r="O1709" s="158"/>
    </row>
    <row r="1710" spans="1:15" ht="15" customHeight="1" x14ac:dyDescent="0.25">
      <c r="A1710" s="82"/>
      <c r="B1710" s="35"/>
      <c r="C1710" s="37"/>
      <c r="D1710" s="35"/>
      <c r="E1710" s="35"/>
      <c r="F1710" s="36"/>
      <c r="G1710" s="35"/>
      <c r="H1710" s="35"/>
      <c r="I1710" s="200"/>
      <c r="J1710" s="199"/>
      <c r="K1710" s="204"/>
      <c r="L1710" s="85"/>
      <c r="M1710" s="85"/>
      <c r="N1710" s="85"/>
      <c r="O1710" s="158"/>
    </row>
    <row r="1711" spans="1:15" ht="15" customHeight="1" x14ac:dyDescent="0.25">
      <c r="A1711" s="82"/>
      <c r="B1711" s="35"/>
      <c r="C1711" s="37"/>
      <c r="D1711" s="35"/>
      <c r="E1711" s="35"/>
      <c r="F1711" s="36"/>
      <c r="G1711" s="35"/>
      <c r="H1711" s="35"/>
      <c r="I1711" s="200"/>
      <c r="J1711" s="199"/>
      <c r="K1711" s="204"/>
      <c r="L1711" s="85"/>
      <c r="M1711" s="85"/>
      <c r="N1711" s="85"/>
      <c r="O1711" s="158"/>
    </row>
    <row r="1712" spans="1:15" ht="15" customHeight="1" x14ac:dyDescent="0.25">
      <c r="A1712" s="82"/>
      <c r="B1712" s="35"/>
      <c r="C1712" s="37"/>
      <c r="D1712" s="35"/>
      <c r="E1712" s="35"/>
      <c r="F1712" s="36"/>
      <c r="G1712" s="35"/>
      <c r="H1712" s="35"/>
      <c r="I1712" s="200"/>
      <c r="J1712" s="199"/>
      <c r="K1712" s="204"/>
      <c r="L1712" s="85"/>
      <c r="M1712" s="85"/>
      <c r="N1712" s="85"/>
      <c r="O1712" s="158"/>
    </row>
    <row r="1713" spans="1:15" ht="15" customHeight="1" x14ac:dyDescent="0.25">
      <c r="A1713" s="82"/>
      <c r="B1713" s="35"/>
      <c r="C1713" s="37"/>
      <c r="D1713" s="35"/>
      <c r="E1713" s="35"/>
      <c r="F1713" s="36"/>
      <c r="G1713" s="35"/>
      <c r="H1713" s="35"/>
      <c r="I1713" s="200"/>
      <c r="J1713" s="199"/>
      <c r="K1713" s="204"/>
      <c r="L1713" s="85"/>
      <c r="M1713" s="85"/>
      <c r="N1713" s="85"/>
      <c r="O1713" s="158"/>
    </row>
    <row r="1714" spans="1:15" ht="15" customHeight="1" x14ac:dyDescent="0.25">
      <c r="A1714" s="82"/>
      <c r="B1714" s="35"/>
      <c r="C1714" s="37"/>
      <c r="D1714" s="35"/>
      <c r="E1714" s="35"/>
      <c r="F1714" s="36"/>
      <c r="G1714" s="35"/>
      <c r="H1714" s="35"/>
      <c r="I1714" s="200"/>
      <c r="J1714" s="199"/>
      <c r="K1714" s="204"/>
      <c r="L1714" s="85"/>
      <c r="M1714" s="85"/>
      <c r="N1714" s="85"/>
      <c r="O1714" s="158"/>
    </row>
    <row r="1715" spans="1:15" ht="15" customHeight="1" x14ac:dyDescent="0.25">
      <c r="A1715" s="82"/>
      <c r="B1715" s="35"/>
      <c r="C1715" s="37"/>
      <c r="D1715" s="35"/>
      <c r="E1715" s="35"/>
      <c r="F1715" s="36"/>
      <c r="G1715" s="35"/>
      <c r="H1715" s="35"/>
      <c r="I1715" s="200"/>
      <c r="J1715" s="199"/>
      <c r="K1715" s="204"/>
      <c r="L1715" s="85"/>
      <c r="M1715" s="85"/>
      <c r="N1715" s="85"/>
      <c r="O1715" s="158"/>
    </row>
    <row r="1716" spans="1:15" ht="15" customHeight="1" x14ac:dyDescent="0.25">
      <c r="A1716" s="82"/>
      <c r="B1716" s="35"/>
      <c r="C1716" s="37"/>
      <c r="D1716" s="35"/>
      <c r="E1716" s="35"/>
      <c r="F1716" s="36"/>
      <c r="G1716" s="35"/>
      <c r="H1716" s="35"/>
      <c r="I1716" s="200"/>
      <c r="J1716" s="199"/>
      <c r="K1716" s="204"/>
      <c r="L1716" s="85"/>
      <c r="M1716" s="85"/>
      <c r="N1716" s="85"/>
      <c r="O1716" s="158"/>
    </row>
    <row r="1717" spans="1:15" ht="15" customHeight="1" x14ac:dyDescent="0.25">
      <c r="A1717" s="82"/>
      <c r="B1717" s="35"/>
      <c r="C1717" s="37"/>
      <c r="D1717" s="35"/>
      <c r="E1717" s="35"/>
      <c r="F1717" s="36"/>
      <c r="G1717" s="35"/>
      <c r="H1717" s="35"/>
      <c r="I1717" s="200"/>
      <c r="J1717" s="199"/>
      <c r="K1717" s="204"/>
      <c r="L1717" s="85"/>
      <c r="M1717" s="85"/>
      <c r="N1717" s="85"/>
      <c r="O1717" s="158"/>
    </row>
    <row r="1718" spans="1:15" ht="15" customHeight="1" x14ac:dyDescent="0.25">
      <c r="A1718" s="82"/>
      <c r="B1718" s="35"/>
      <c r="C1718" s="37"/>
      <c r="D1718" s="35"/>
      <c r="E1718" s="35"/>
      <c r="F1718" s="36"/>
      <c r="G1718" s="35"/>
      <c r="H1718" s="35"/>
      <c r="I1718" s="200"/>
      <c r="J1718" s="199"/>
      <c r="K1718" s="204"/>
      <c r="L1718" s="85"/>
      <c r="M1718" s="85"/>
      <c r="N1718" s="85"/>
      <c r="O1718" s="158"/>
    </row>
    <row r="1719" spans="1:15" ht="15" customHeight="1" x14ac:dyDescent="0.25">
      <c r="A1719" s="82"/>
      <c r="B1719" s="35"/>
      <c r="C1719" s="37"/>
      <c r="D1719" s="35"/>
      <c r="E1719" s="35"/>
      <c r="F1719" s="36"/>
      <c r="G1719" s="35"/>
      <c r="H1719" s="35"/>
      <c r="I1719" s="200"/>
      <c r="J1719" s="199"/>
      <c r="K1719" s="204"/>
      <c r="L1719" s="85"/>
      <c r="M1719" s="85"/>
      <c r="N1719" s="85"/>
      <c r="O1719" s="158"/>
    </row>
    <row r="1720" spans="1:15" ht="15" customHeight="1" x14ac:dyDescent="0.25">
      <c r="A1720" s="82"/>
      <c r="B1720" s="35"/>
      <c r="C1720" s="37"/>
      <c r="D1720" s="35"/>
      <c r="E1720" s="35"/>
      <c r="F1720" s="36"/>
      <c r="G1720" s="35"/>
      <c r="H1720" s="35"/>
      <c r="I1720" s="200"/>
      <c r="J1720" s="199"/>
      <c r="K1720" s="204"/>
      <c r="L1720" s="85"/>
      <c r="M1720" s="85"/>
      <c r="N1720" s="85"/>
      <c r="O1720" s="158"/>
    </row>
    <row r="1721" spans="1:15" ht="15" customHeight="1" x14ac:dyDescent="0.25">
      <c r="A1721" s="82"/>
      <c r="B1721" s="35"/>
      <c r="C1721" s="37"/>
      <c r="D1721" s="35"/>
      <c r="E1721" s="35"/>
      <c r="F1721" s="36"/>
      <c r="G1721" s="35"/>
      <c r="H1721" s="35"/>
      <c r="I1721" s="200"/>
      <c r="J1721" s="199"/>
      <c r="K1721" s="204"/>
      <c r="L1721" s="85"/>
      <c r="M1721" s="85"/>
      <c r="N1721" s="85"/>
      <c r="O1721" s="158"/>
    </row>
    <row r="1722" spans="1:15" ht="15" customHeight="1" x14ac:dyDescent="0.25">
      <c r="A1722" s="82"/>
      <c r="B1722" s="35"/>
      <c r="C1722" s="37"/>
      <c r="D1722" s="35"/>
      <c r="E1722" s="35"/>
      <c r="F1722" s="36"/>
      <c r="G1722" s="35"/>
      <c r="H1722" s="35"/>
      <c r="I1722" s="200"/>
      <c r="J1722" s="199"/>
      <c r="K1722" s="204"/>
      <c r="L1722" s="85"/>
      <c r="M1722" s="85"/>
      <c r="N1722" s="85"/>
      <c r="O1722" s="158"/>
    </row>
    <row r="1723" spans="1:15" ht="15" customHeight="1" x14ac:dyDescent="0.25">
      <c r="A1723" s="82"/>
      <c r="B1723" s="35"/>
      <c r="C1723" s="37"/>
      <c r="D1723" s="35"/>
      <c r="E1723" s="35"/>
      <c r="F1723" s="36"/>
      <c r="G1723" s="35"/>
      <c r="H1723" s="35"/>
      <c r="I1723" s="200"/>
      <c r="J1723" s="199"/>
      <c r="K1723" s="204"/>
      <c r="L1723" s="85"/>
      <c r="M1723" s="85"/>
      <c r="N1723" s="85"/>
      <c r="O1723" s="158"/>
    </row>
    <row r="1724" spans="1:15" ht="15" customHeight="1" x14ac:dyDescent="0.25">
      <c r="A1724" s="82"/>
      <c r="B1724" s="35"/>
      <c r="C1724" s="37"/>
      <c r="D1724" s="35"/>
      <c r="E1724" s="35"/>
      <c r="F1724" s="36"/>
      <c r="G1724" s="35"/>
      <c r="H1724" s="35"/>
      <c r="I1724" s="200"/>
      <c r="J1724" s="199"/>
      <c r="K1724" s="204"/>
      <c r="L1724" s="85"/>
      <c r="M1724" s="85"/>
      <c r="N1724" s="85"/>
      <c r="O1724" s="158"/>
    </row>
    <row r="1725" spans="1:15" ht="15" customHeight="1" x14ac:dyDescent="0.25">
      <c r="A1725" s="82"/>
      <c r="B1725" s="35"/>
      <c r="C1725" s="37"/>
      <c r="D1725" s="35"/>
      <c r="E1725" s="35"/>
      <c r="F1725" s="36"/>
      <c r="G1725" s="35"/>
      <c r="H1725" s="35"/>
      <c r="I1725" s="200"/>
      <c r="J1725" s="199"/>
      <c r="K1725" s="204"/>
      <c r="L1725" s="85"/>
      <c r="M1725" s="85"/>
      <c r="N1725" s="85"/>
      <c r="O1725" s="158"/>
    </row>
    <row r="1726" spans="1:15" ht="15" customHeight="1" x14ac:dyDescent="0.25">
      <c r="A1726" s="82"/>
      <c r="B1726" s="35"/>
      <c r="C1726" s="37"/>
      <c r="D1726" s="35"/>
      <c r="E1726" s="35"/>
      <c r="F1726" s="36"/>
      <c r="G1726" s="35"/>
      <c r="H1726" s="35"/>
      <c r="I1726" s="200"/>
      <c r="J1726" s="199"/>
      <c r="K1726" s="204"/>
      <c r="L1726" s="85"/>
      <c r="M1726" s="85"/>
      <c r="N1726" s="85"/>
      <c r="O1726" s="158"/>
    </row>
    <row r="1727" spans="1:15" ht="15" customHeight="1" x14ac:dyDescent="0.25">
      <c r="A1727" s="82"/>
      <c r="B1727" s="35"/>
      <c r="C1727" s="37"/>
      <c r="D1727" s="35"/>
      <c r="E1727" s="35"/>
      <c r="F1727" s="36"/>
      <c r="G1727" s="35"/>
      <c r="H1727" s="35"/>
      <c r="I1727" s="200"/>
      <c r="J1727" s="199"/>
      <c r="K1727" s="204"/>
      <c r="L1727" s="85"/>
      <c r="M1727" s="85"/>
      <c r="N1727" s="85"/>
      <c r="O1727" s="158"/>
    </row>
    <row r="1728" spans="1:15" ht="15" customHeight="1" x14ac:dyDescent="0.25">
      <c r="A1728" s="82"/>
      <c r="B1728" s="35"/>
      <c r="C1728" s="37"/>
      <c r="D1728" s="35"/>
      <c r="E1728" s="35"/>
      <c r="F1728" s="36"/>
      <c r="G1728" s="35"/>
      <c r="H1728" s="35"/>
      <c r="I1728" s="200"/>
      <c r="J1728" s="199"/>
      <c r="K1728" s="204"/>
      <c r="L1728" s="85"/>
      <c r="M1728" s="85"/>
      <c r="N1728" s="85"/>
      <c r="O1728" s="158"/>
    </row>
    <row r="1729" spans="1:15" ht="15" customHeight="1" x14ac:dyDescent="0.25">
      <c r="A1729" s="82"/>
      <c r="B1729" s="35"/>
      <c r="C1729" s="37"/>
      <c r="D1729" s="35"/>
      <c r="E1729" s="35"/>
      <c r="F1729" s="36"/>
      <c r="G1729" s="35"/>
      <c r="H1729" s="35"/>
      <c r="I1729" s="200"/>
      <c r="J1729" s="199"/>
      <c r="K1729" s="204"/>
      <c r="L1729" s="85"/>
      <c r="M1729" s="85"/>
      <c r="N1729" s="85"/>
      <c r="O1729" s="158"/>
    </row>
    <row r="1730" spans="1:15" ht="15" customHeight="1" x14ac:dyDescent="0.25">
      <c r="A1730" s="82"/>
      <c r="B1730" s="35"/>
      <c r="C1730" s="37"/>
      <c r="D1730" s="35"/>
      <c r="E1730" s="35"/>
      <c r="F1730" s="36"/>
      <c r="G1730" s="35"/>
      <c r="H1730" s="35"/>
      <c r="I1730" s="200"/>
      <c r="J1730" s="199"/>
      <c r="K1730" s="204"/>
      <c r="L1730" s="85"/>
      <c r="M1730" s="85"/>
      <c r="N1730" s="85"/>
      <c r="O1730" s="158"/>
    </row>
    <row r="1731" spans="1:15" ht="15" customHeight="1" x14ac:dyDescent="0.25">
      <c r="A1731" s="82"/>
      <c r="B1731" s="35"/>
      <c r="C1731" s="37"/>
      <c r="D1731" s="35"/>
      <c r="E1731" s="35"/>
      <c r="F1731" s="36"/>
      <c r="G1731" s="35"/>
      <c r="H1731" s="35"/>
      <c r="I1731" s="200"/>
      <c r="J1731" s="199"/>
      <c r="K1731" s="204"/>
      <c r="L1731" s="85"/>
      <c r="M1731" s="85"/>
      <c r="N1731" s="85"/>
      <c r="O1731" s="158"/>
    </row>
    <row r="1732" spans="1:15" ht="15" customHeight="1" x14ac:dyDescent="0.25">
      <c r="A1732" s="82"/>
      <c r="B1732" s="35"/>
      <c r="C1732" s="37"/>
      <c r="D1732" s="35"/>
      <c r="E1732" s="35"/>
      <c r="F1732" s="36"/>
      <c r="G1732" s="35"/>
      <c r="H1732" s="35"/>
      <c r="I1732" s="200"/>
      <c r="J1732" s="199"/>
      <c r="K1732" s="204"/>
      <c r="L1732" s="85"/>
      <c r="M1732" s="85"/>
      <c r="N1732" s="85"/>
      <c r="O1732" s="158"/>
    </row>
    <row r="1733" spans="1:15" ht="15" customHeight="1" x14ac:dyDescent="0.25">
      <c r="A1733" s="82"/>
      <c r="B1733" s="35"/>
      <c r="C1733" s="37"/>
      <c r="D1733" s="35"/>
      <c r="E1733" s="35"/>
      <c r="F1733" s="36"/>
      <c r="G1733" s="35"/>
      <c r="H1733" s="35"/>
      <c r="I1733" s="200"/>
      <c r="J1733" s="199"/>
      <c r="K1733" s="204"/>
      <c r="L1733" s="85"/>
      <c r="M1733" s="85"/>
      <c r="N1733" s="85"/>
      <c r="O1733" s="158"/>
    </row>
    <row r="1734" spans="1:15" ht="15" customHeight="1" x14ac:dyDescent="0.25">
      <c r="A1734" s="82"/>
      <c r="B1734" s="35"/>
      <c r="C1734" s="37"/>
      <c r="D1734" s="35"/>
      <c r="E1734" s="35"/>
      <c r="F1734" s="36"/>
      <c r="G1734" s="35"/>
      <c r="H1734" s="35"/>
      <c r="I1734" s="200"/>
      <c r="J1734" s="199"/>
      <c r="K1734" s="204"/>
      <c r="L1734" s="85"/>
      <c r="M1734" s="85"/>
      <c r="N1734" s="85"/>
      <c r="O1734" s="158"/>
    </row>
    <row r="1735" spans="1:15" ht="15" customHeight="1" x14ac:dyDescent="0.25">
      <c r="A1735" s="82"/>
      <c r="B1735" s="35"/>
      <c r="C1735" s="37"/>
      <c r="D1735" s="35"/>
      <c r="E1735" s="35"/>
      <c r="F1735" s="36"/>
      <c r="G1735" s="35"/>
      <c r="H1735" s="35"/>
      <c r="I1735" s="200"/>
      <c r="J1735" s="199"/>
      <c r="K1735" s="204"/>
      <c r="L1735" s="85"/>
      <c r="M1735" s="85"/>
      <c r="N1735" s="85"/>
      <c r="O1735" s="158"/>
    </row>
    <row r="1736" spans="1:15" ht="15" customHeight="1" x14ac:dyDescent="0.25">
      <c r="A1736" s="82"/>
      <c r="B1736" s="35"/>
      <c r="C1736" s="37"/>
      <c r="D1736" s="35"/>
      <c r="E1736" s="35"/>
      <c r="F1736" s="36"/>
      <c r="G1736" s="35"/>
      <c r="H1736" s="35"/>
      <c r="I1736" s="200"/>
      <c r="J1736" s="199"/>
      <c r="K1736" s="204"/>
      <c r="L1736" s="85"/>
      <c r="M1736" s="85"/>
      <c r="N1736" s="85"/>
      <c r="O1736" s="158"/>
    </row>
    <row r="1737" spans="1:15" ht="15" customHeight="1" x14ac:dyDescent="0.25">
      <c r="A1737" s="82"/>
      <c r="B1737" s="35"/>
      <c r="C1737" s="37"/>
      <c r="D1737" s="35"/>
      <c r="E1737" s="35"/>
      <c r="F1737" s="36"/>
      <c r="G1737" s="35"/>
      <c r="H1737" s="35"/>
      <c r="I1737" s="200"/>
      <c r="J1737" s="199"/>
      <c r="K1737" s="204"/>
      <c r="L1737" s="85"/>
      <c r="M1737" s="85"/>
      <c r="N1737" s="85"/>
      <c r="O1737" s="158"/>
    </row>
    <row r="1738" spans="1:15" ht="15" customHeight="1" x14ac:dyDescent="0.25">
      <c r="A1738" s="82"/>
      <c r="B1738" s="35"/>
      <c r="C1738" s="37"/>
      <c r="D1738" s="35"/>
      <c r="E1738" s="35"/>
      <c r="F1738" s="36"/>
      <c r="G1738" s="35"/>
      <c r="H1738" s="35"/>
      <c r="I1738" s="200"/>
      <c r="J1738" s="199"/>
      <c r="K1738" s="204"/>
      <c r="L1738" s="85"/>
      <c r="M1738" s="85"/>
      <c r="N1738" s="85"/>
      <c r="O1738" s="158"/>
    </row>
    <row r="1739" spans="1:15" ht="15" customHeight="1" x14ac:dyDescent="0.25">
      <c r="A1739" s="82"/>
      <c r="B1739" s="35"/>
      <c r="C1739" s="37"/>
      <c r="D1739" s="35"/>
      <c r="E1739" s="35"/>
      <c r="F1739" s="36"/>
      <c r="G1739" s="35"/>
      <c r="H1739" s="35"/>
      <c r="I1739" s="200"/>
      <c r="J1739" s="199"/>
      <c r="K1739" s="204"/>
      <c r="L1739" s="85"/>
      <c r="M1739" s="85"/>
      <c r="N1739" s="85"/>
      <c r="O1739" s="158"/>
    </row>
    <row r="1740" spans="1:15" ht="15" customHeight="1" x14ac:dyDescent="0.25">
      <c r="A1740" s="82"/>
      <c r="B1740" s="35"/>
      <c r="C1740" s="37"/>
      <c r="D1740" s="35"/>
      <c r="E1740" s="35"/>
      <c r="F1740" s="36"/>
      <c r="G1740" s="35"/>
      <c r="H1740" s="35"/>
      <c r="I1740" s="200"/>
      <c r="J1740" s="199"/>
      <c r="K1740" s="204"/>
      <c r="L1740" s="85"/>
      <c r="M1740" s="85"/>
      <c r="N1740" s="85"/>
      <c r="O1740" s="158"/>
    </row>
    <row r="1741" spans="1:15" ht="15" customHeight="1" x14ac:dyDescent="0.25">
      <c r="A1741" s="82"/>
      <c r="B1741" s="35"/>
      <c r="C1741" s="37"/>
      <c r="D1741" s="35"/>
      <c r="E1741" s="35"/>
      <c r="F1741" s="36"/>
      <c r="G1741" s="35"/>
      <c r="H1741" s="35"/>
      <c r="I1741" s="200"/>
      <c r="J1741" s="199"/>
      <c r="K1741" s="204"/>
      <c r="L1741" s="85"/>
      <c r="M1741" s="85"/>
      <c r="N1741" s="85"/>
      <c r="O1741" s="158"/>
    </row>
    <row r="1742" spans="1:15" ht="15" customHeight="1" x14ac:dyDescent="0.25">
      <c r="A1742" s="82"/>
      <c r="B1742" s="35"/>
      <c r="C1742" s="37"/>
      <c r="D1742" s="35"/>
      <c r="E1742" s="35"/>
      <c r="F1742" s="36"/>
      <c r="G1742" s="35"/>
      <c r="H1742" s="35"/>
      <c r="I1742" s="200"/>
      <c r="J1742" s="199"/>
      <c r="K1742" s="204"/>
      <c r="L1742" s="85"/>
      <c r="M1742" s="85"/>
      <c r="N1742" s="85"/>
      <c r="O1742" s="158"/>
    </row>
    <row r="1743" spans="1:15" ht="15" customHeight="1" x14ac:dyDescent="0.25">
      <c r="A1743" s="82"/>
      <c r="B1743" s="35"/>
      <c r="C1743" s="37"/>
      <c r="D1743" s="35"/>
      <c r="E1743" s="35"/>
      <c r="F1743" s="36"/>
      <c r="G1743" s="35"/>
      <c r="H1743" s="35"/>
      <c r="I1743" s="200"/>
      <c r="J1743" s="199"/>
      <c r="K1743" s="204"/>
      <c r="L1743" s="85"/>
      <c r="M1743" s="85"/>
      <c r="N1743" s="85"/>
      <c r="O1743" s="158"/>
    </row>
    <row r="1744" spans="1:15" ht="15" customHeight="1" x14ac:dyDescent="0.25">
      <c r="A1744" s="82"/>
      <c r="B1744" s="35"/>
      <c r="C1744" s="37"/>
      <c r="D1744" s="35"/>
      <c r="E1744" s="35"/>
      <c r="F1744" s="36"/>
      <c r="G1744" s="35"/>
      <c r="H1744" s="35"/>
      <c r="I1744" s="200"/>
      <c r="J1744" s="199"/>
      <c r="K1744" s="204"/>
      <c r="L1744" s="85"/>
      <c r="M1744" s="85"/>
      <c r="N1744" s="85"/>
      <c r="O1744" s="158"/>
    </row>
    <row r="1745" spans="1:15" ht="15" customHeight="1" x14ac:dyDescent="0.25">
      <c r="A1745" s="82"/>
      <c r="B1745" s="35"/>
      <c r="C1745" s="37"/>
      <c r="D1745" s="35"/>
      <c r="E1745" s="35"/>
      <c r="F1745" s="36"/>
      <c r="G1745" s="35"/>
      <c r="H1745" s="35"/>
      <c r="I1745" s="200"/>
      <c r="J1745" s="199"/>
      <c r="K1745" s="204"/>
      <c r="L1745" s="85"/>
      <c r="M1745" s="85"/>
      <c r="N1745" s="85"/>
      <c r="O1745" s="158"/>
    </row>
    <row r="1746" spans="1:15" ht="15" customHeight="1" x14ac:dyDescent="0.25">
      <c r="A1746" s="82"/>
      <c r="B1746" s="35"/>
      <c r="C1746" s="37"/>
      <c r="D1746" s="35"/>
      <c r="E1746" s="35"/>
      <c r="F1746" s="36"/>
      <c r="G1746" s="35"/>
      <c r="H1746" s="35"/>
      <c r="I1746" s="200"/>
      <c r="J1746" s="199"/>
      <c r="K1746" s="204"/>
      <c r="L1746" s="85"/>
      <c r="M1746" s="85"/>
      <c r="N1746" s="85"/>
      <c r="O1746" s="158"/>
    </row>
    <row r="1747" spans="1:15" ht="15" customHeight="1" x14ac:dyDescent="0.25">
      <c r="A1747" s="82"/>
      <c r="B1747" s="35"/>
      <c r="C1747" s="37"/>
      <c r="D1747" s="35"/>
      <c r="E1747" s="35"/>
      <c r="F1747" s="36"/>
      <c r="G1747" s="35"/>
      <c r="H1747" s="35"/>
      <c r="I1747" s="200"/>
      <c r="J1747" s="199"/>
      <c r="K1747" s="204"/>
      <c r="L1747" s="85"/>
      <c r="M1747" s="85"/>
      <c r="N1747" s="85"/>
      <c r="O1747" s="158"/>
    </row>
    <row r="1748" spans="1:15" ht="15" customHeight="1" x14ac:dyDescent="0.25">
      <c r="A1748" s="82"/>
      <c r="B1748" s="35"/>
      <c r="C1748" s="37"/>
      <c r="D1748" s="35"/>
      <c r="E1748" s="35"/>
      <c r="F1748" s="36"/>
      <c r="G1748" s="35"/>
      <c r="H1748" s="35"/>
      <c r="I1748" s="200"/>
      <c r="J1748" s="199"/>
      <c r="K1748" s="204"/>
      <c r="L1748" s="85"/>
      <c r="M1748" s="85"/>
      <c r="N1748" s="85"/>
      <c r="O1748" s="158"/>
    </row>
    <row r="1749" spans="1:15" ht="15" customHeight="1" x14ac:dyDescent="0.25">
      <c r="A1749" s="82"/>
      <c r="B1749" s="35"/>
      <c r="C1749" s="37"/>
      <c r="D1749" s="35"/>
      <c r="E1749" s="35"/>
      <c r="F1749" s="36"/>
      <c r="G1749" s="35"/>
      <c r="H1749" s="35"/>
      <c r="I1749" s="200"/>
      <c r="J1749" s="199"/>
      <c r="K1749" s="204"/>
      <c r="L1749" s="85"/>
      <c r="M1749" s="85"/>
      <c r="N1749" s="85"/>
      <c r="O1749" s="158"/>
    </row>
    <row r="1750" spans="1:15" ht="15" customHeight="1" x14ac:dyDescent="0.25">
      <c r="A1750" s="82"/>
      <c r="B1750" s="35"/>
      <c r="C1750" s="37"/>
      <c r="D1750" s="35"/>
      <c r="E1750" s="35"/>
      <c r="F1750" s="36"/>
      <c r="G1750" s="35"/>
      <c r="H1750" s="35"/>
      <c r="I1750" s="200"/>
      <c r="J1750" s="199"/>
      <c r="K1750" s="204"/>
      <c r="L1750" s="85"/>
      <c r="M1750" s="85"/>
      <c r="N1750" s="85"/>
      <c r="O1750" s="158"/>
    </row>
    <row r="1751" spans="1:15" ht="15" customHeight="1" x14ac:dyDescent="0.25">
      <c r="A1751" s="82"/>
      <c r="B1751" s="35"/>
      <c r="C1751" s="37"/>
      <c r="D1751" s="35"/>
      <c r="E1751" s="35"/>
      <c r="F1751" s="36"/>
      <c r="G1751" s="35"/>
      <c r="H1751" s="35"/>
      <c r="I1751" s="200"/>
      <c r="J1751" s="199"/>
      <c r="K1751" s="204"/>
      <c r="L1751" s="85"/>
      <c r="M1751" s="85"/>
      <c r="N1751" s="85"/>
      <c r="O1751" s="158"/>
    </row>
    <row r="1752" spans="1:15" ht="15" customHeight="1" x14ac:dyDescent="0.25">
      <c r="A1752" s="82"/>
      <c r="B1752" s="35"/>
      <c r="C1752" s="37"/>
      <c r="D1752" s="35"/>
      <c r="E1752" s="35"/>
      <c r="F1752" s="36"/>
      <c r="G1752" s="35"/>
      <c r="H1752" s="35"/>
      <c r="I1752" s="200"/>
      <c r="J1752" s="199"/>
      <c r="K1752" s="204"/>
      <c r="L1752" s="85"/>
      <c r="M1752" s="85"/>
      <c r="N1752" s="85"/>
      <c r="O1752" s="158"/>
    </row>
    <row r="1753" spans="1:15" ht="15" customHeight="1" x14ac:dyDescent="0.25">
      <c r="A1753" s="82"/>
      <c r="B1753" s="35"/>
      <c r="C1753" s="37"/>
      <c r="D1753" s="35"/>
      <c r="E1753" s="35"/>
      <c r="F1753" s="36"/>
      <c r="G1753" s="35"/>
      <c r="H1753" s="35"/>
      <c r="I1753" s="200"/>
      <c r="J1753" s="199"/>
      <c r="K1753" s="204"/>
      <c r="L1753" s="85"/>
      <c r="M1753" s="85"/>
      <c r="N1753" s="85"/>
      <c r="O1753" s="158"/>
    </row>
    <row r="1754" spans="1:15" ht="15" customHeight="1" x14ac:dyDescent="0.25">
      <c r="A1754" s="82"/>
      <c r="B1754" s="35"/>
      <c r="C1754" s="37"/>
      <c r="D1754" s="35"/>
      <c r="E1754" s="35"/>
      <c r="F1754" s="36"/>
      <c r="G1754" s="35"/>
      <c r="H1754" s="35"/>
      <c r="I1754" s="200"/>
      <c r="J1754" s="199"/>
      <c r="K1754" s="204"/>
      <c r="L1754" s="85"/>
      <c r="M1754" s="85"/>
      <c r="N1754" s="85"/>
      <c r="O1754" s="158"/>
    </row>
    <row r="1755" spans="1:15" ht="15" customHeight="1" x14ac:dyDescent="0.25">
      <c r="A1755" s="82"/>
      <c r="B1755" s="35"/>
      <c r="C1755" s="37"/>
      <c r="D1755" s="35"/>
      <c r="E1755" s="35"/>
      <c r="F1755" s="36"/>
      <c r="G1755" s="35"/>
      <c r="H1755" s="35"/>
      <c r="I1755" s="200"/>
      <c r="J1755" s="199"/>
      <c r="K1755" s="204"/>
      <c r="L1755" s="85"/>
      <c r="M1755" s="85"/>
      <c r="N1755" s="85"/>
      <c r="O1755" s="158"/>
    </row>
    <row r="1756" spans="1:15" ht="15" customHeight="1" x14ac:dyDescent="0.25">
      <c r="A1756" s="82"/>
      <c r="B1756" s="35"/>
      <c r="C1756" s="37"/>
      <c r="D1756" s="35"/>
      <c r="E1756" s="35"/>
      <c r="F1756" s="36"/>
      <c r="G1756" s="35"/>
      <c r="H1756" s="35"/>
      <c r="I1756" s="200"/>
      <c r="J1756" s="199"/>
      <c r="K1756" s="204"/>
      <c r="L1756" s="85"/>
      <c r="M1756" s="85"/>
      <c r="N1756" s="85"/>
      <c r="O1756" s="158"/>
    </row>
    <row r="1757" spans="1:15" ht="15" customHeight="1" x14ac:dyDescent="0.25">
      <c r="A1757" s="82"/>
      <c r="B1757" s="35"/>
      <c r="C1757" s="37"/>
      <c r="D1757" s="35"/>
      <c r="E1757" s="35"/>
      <c r="F1757" s="36"/>
      <c r="G1757" s="35"/>
      <c r="H1757" s="35"/>
      <c r="I1757" s="200"/>
      <c r="J1757" s="199"/>
      <c r="K1757" s="204"/>
      <c r="L1757" s="85"/>
      <c r="M1757" s="85"/>
      <c r="N1757" s="85"/>
      <c r="O1757" s="158"/>
    </row>
    <row r="1758" spans="1:15" ht="15" customHeight="1" x14ac:dyDescent="0.25">
      <c r="A1758" s="82"/>
      <c r="B1758" s="35"/>
      <c r="C1758" s="37"/>
      <c r="D1758" s="35"/>
      <c r="E1758" s="35"/>
      <c r="F1758" s="36"/>
      <c r="G1758" s="35"/>
      <c r="H1758" s="35"/>
      <c r="I1758" s="200"/>
      <c r="J1758" s="199"/>
      <c r="K1758" s="204"/>
      <c r="L1758" s="85"/>
      <c r="M1758" s="85"/>
      <c r="N1758" s="85"/>
      <c r="O1758" s="158"/>
    </row>
    <row r="1759" spans="1:15" ht="15" customHeight="1" x14ac:dyDescent="0.25">
      <c r="A1759" s="82"/>
      <c r="B1759" s="35"/>
      <c r="C1759" s="37"/>
      <c r="D1759" s="35"/>
      <c r="E1759" s="35"/>
      <c r="F1759" s="36"/>
      <c r="G1759" s="35"/>
      <c r="H1759" s="35"/>
      <c r="I1759" s="200"/>
      <c r="J1759" s="199"/>
      <c r="K1759" s="204"/>
      <c r="L1759" s="85"/>
      <c r="M1759" s="85"/>
      <c r="N1759" s="85"/>
      <c r="O1759" s="158"/>
    </row>
    <row r="1760" spans="1:15" ht="15" customHeight="1" x14ac:dyDescent="0.25">
      <c r="A1760" s="82"/>
      <c r="B1760" s="35"/>
      <c r="C1760" s="37"/>
      <c r="D1760" s="35"/>
      <c r="E1760" s="35"/>
      <c r="F1760" s="36"/>
      <c r="G1760" s="35"/>
      <c r="H1760" s="35"/>
      <c r="I1760" s="200"/>
      <c r="J1760" s="199"/>
      <c r="K1760" s="204"/>
      <c r="L1760" s="85"/>
      <c r="M1760" s="85"/>
      <c r="N1760" s="85"/>
      <c r="O1760" s="158"/>
    </row>
    <row r="1761" spans="1:15" ht="15" customHeight="1" x14ac:dyDescent="0.25">
      <c r="A1761" s="82"/>
      <c r="B1761" s="35"/>
      <c r="C1761" s="37"/>
      <c r="D1761" s="35"/>
      <c r="E1761" s="35"/>
      <c r="F1761" s="36"/>
      <c r="G1761" s="35"/>
      <c r="H1761" s="35"/>
      <c r="I1761" s="200"/>
      <c r="J1761" s="199"/>
      <c r="K1761" s="204"/>
      <c r="L1761" s="85"/>
      <c r="M1761" s="85"/>
      <c r="N1761" s="85"/>
      <c r="O1761" s="158"/>
    </row>
    <row r="1762" spans="1:15" ht="15" customHeight="1" x14ac:dyDescent="0.25">
      <c r="A1762" s="82"/>
      <c r="B1762" s="35"/>
      <c r="C1762" s="37"/>
      <c r="D1762" s="35"/>
      <c r="E1762" s="35"/>
      <c r="F1762" s="36"/>
      <c r="G1762" s="35"/>
      <c r="H1762" s="35"/>
      <c r="I1762" s="200"/>
      <c r="J1762" s="199"/>
      <c r="K1762" s="204"/>
      <c r="L1762" s="85"/>
      <c r="M1762" s="85"/>
      <c r="N1762" s="85"/>
      <c r="O1762" s="158"/>
    </row>
    <row r="1763" spans="1:15" ht="15" customHeight="1" x14ac:dyDescent="0.25">
      <c r="A1763" s="82"/>
      <c r="B1763" s="35"/>
      <c r="C1763" s="37"/>
      <c r="D1763" s="35"/>
      <c r="E1763" s="35"/>
      <c r="F1763" s="36"/>
      <c r="G1763" s="35"/>
      <c r="H1763" s="35"/>
      <c r="I1763" s="200"/>
      <c r="J1763" s="199"/>
      <c r="K1763" s="204"/>
      <c r="L1763" s="85"/>
      <c r="M1763" s="85"/>
      <c r="N1763" s="85"/>
      <c r="O1763" s="158"/>
    </row>
    <row r="1764" spans="1:15" ht="15" customHeight="1" x14ac:dyDescent="0.25">
      <c r="A1764" s="82"/>
      <c r="B1764" s="35"/>
      <c r="C1764" s="37"/>
      <c r="D1764" s="35"/>
      <c r="E1764" s="35"/>
      <c r="F1764" s="36"/>
      <c r="G1764" s="35"/>
      <c r="H1764" s="35"/>
      <c r="I1764" s="200"/>
      <c r="J1764" s="199"/>
      <c r="K1764" s="204"/>
      <c r="L1764" s="85"/>
      <c r="M1764" s="85"/>
      <c r="N1764" s="85"/>
      <c r="O1764" s="158"/>
    </row>
    <row r="1765" spans="1:15" ht="15" customHeight="1" x14ac:dyDescent="0.25">
      <c r="A1765" s="82"/>
      <c r="B1765" s="35"/>
      <c r="C1765" s="37"/>
      <c r="D1765" s="35"/>
      <c r="E1765" s="35"/>
      <c r="F1765" s="36"/>
      <c r="G1765" s="35"/>
      <c r="H1765" s="35"/>
      <c r="I1765" s="200"/>
      <c r="J1765" s="199"/>
      <c r="K1765" s="204"/>
      <c r="L1765" s="85"/>
      <c r="M1765" s="85"/>
      <c r="N1765" s="85"/>
      <c r="O1765" s="158"/>
    </row>
    <row r="1766" spans="1:15" ht="15" customHeight="1" x14ac:dyDescent="0.25">
      <c r="A1766" s="82"/>
      <c r="B1766" s="35"/>
      <c r="C1766" s="37"/>
      <c r="D1766" s="35"/>
      <c r="E1766" s="35"/>
      <c r="F1766" s="36"/>
      <c r="G1766" s="35"/>
      <c r="H1766" s="35"/>
      <c r="I1766" s="200"/>
      <c r="J1766" s="199"/>
      <c r="K1766" s="204"/>
      <c r="L1766" s="85"/>
      <c r="M1766" s="85"/>
      <c r="N1766" s="85"/>
      <c r="O1766" s="158"/>
    </row>
    <row r="1767" spans="1:15" ht="15" customHeight="1" x14ac:dyDescent="0.25">
      <c r="A1767" s="82"/>
      <c r="B1767" s="35"/>
      <c r="C1767" s="37"/>
      <c r="D1767" s="35"/>
      <c r="E1767" s="35"/>
      <c r="F1767" s="36"/>
      <c r="G1767" s="35"/>
      <c r="H1767" s="35"/>
      <c r="I1767" s="200"/>
      <c r="J1767" s="199"/>
      <c r="K1767" s="204"/>
      <c r="L1767" s="85"/>
      <c r="M1767" s="85"/>
      <c r="N1767" s="85"/>
      <c r="O1767" s="158"/>
    </row>
    <row r="1768" spans="1:15" ht="15" customHeight="1" x14ac:dyDescent="0.25">
      <c r="A1768" s="82"/>
      <c r="B1768" s="35"/>
      <c r="C1768" s="37"/>
      <c r="D1768" s="35"/>
      <c r="E1768" s="35"/>
      <c r="F1768" s="36"/>
      <c r="G1768" s="35"/>
      <c r="H1768" s="35"/>
      <c r="I1768" s="200"/>
      <c r="J1768" s="199"/>
      <c r="K1768" s="204"/>
      <c r="L1768" s="85"/>
      <c r="M1768" s="85"/>
      <c r="N1768" s="85"/>
      <c r="O1768" s="158"/>
    </row>
    <row r="1769" spans="1:15" ht="15" customHeight="1" x14ac:dyDescent="0.25">
      <c r="A1769" s="82"/>
      <c r="B1769" s="35"/>
      <c r="C1769" s="37"/>
      <c r="D1769" s="35"/>
      <c r="E1769" s="35"/>
      <c r="F1769" s="36"/>
      <c r="G1769" s="35"/>
      <c r="H1769" s="35"/>
      <c r="I1769" s="200"/>
      <c r="J1769" s="199"/>
      <c r="K1769" s="204"/>
      <c r="L1769" s="85"/>
      <c r="M1769" s="85"/>
      <c r="N1769" s="85"/>
      <c r="O1769" s="158"/>
    </row>
    <row r="1770" spans="1:15" ht="15" customHeight="1" x14ac:dyDescent="0.25">
      <c r="A1770" s="82"/>
      <c r="B1770" s="35"/>
      <c r="C1770" s="37"/>
      <c r="D1770" s="35"/>
      <c r="E1770" s="35"/>
      <c r="F1770" s="36"/>
      <c r="G1770" s="35"/>
      <c r="H1770" s="35"/>
      <c r="I1770" s="200"/>
      <c r="J1770" s="199"/>
      <c r="K1770" s="204"/>
      <c r="L1770" s="85"/>
      <c r="M1770" s="85"/>
      <c r="N1770" s="85"/>
      <c r="O1770" s="158"/>
    </row>
    <row r="1771" spans="1:15" ht="15" customHeight="1" x14ac:dyDescent="0.25">
      <c r="A1771" s="82"/>
      <c r="B1771" s="35"/>
      <c r="C1771" s="37"/>
      <c r="D1771" s="35"/>
      <c r="E1771" s="35"/>
      <c r="F1771" s="36"/>
      <c r="G1771" s="35"/>
      <c r="H1771" s="35"/>
      <c r="I1771" s="200"/>
      <c r="J1771" s="199"/>
      <c r="K1771" s="204"/>
      <c r="L1771" s="85"/>
      <c r="M1771" s="85"/>
      <c r="N1771" s="85"/>
      <c r="O1771" s="158"/>
    </row>
    <row r="1772" spans="1:15" ht="15" customHeight="1" x14ac:dyDescent="0.25">
      <c r="A1772" s="82"/>
      <c r="B1772" s="35"/>
      <c r="C1772" s="37"/>
      <c r="D1772" s="35"/>
      <c r="E1772" s="35"/>
      <c r="F1772" s="36"/>
      <c r="G1772" s="35"/>
      <c r="H1772" s="35"/>
      <c r="I1772" s="200"/>
      <c r="J1772" s="199"/>
      <c r="K1772" s="204"/>
      <c r="L1772" s="85"/>
      <c r="M1772" s="85"/>
      <c r="N1772" s="85"/>
      <c r="O1772" s="158"/>
    </row>
    <row r="1773" spans="1:15" ht="15" customHeight="1" x14ac:dyDescent="0.25">
      <c r="A1773" s="82"/>
      <c r="B1773" s="35"/>
      <c r="C1773" s="37"/>
      <c r="D1773" s="35"/>
      <c r="E1773" s="35"/>
      <c r="F1773" s="36"/>
      <c r="G1773" s="35"/>
      <c r="H1773" s="35"/>
      <c r="I1773" s="200"/>
      <c r="J1773" s="199"/>
      <c r="K1773" s="204"/>
      <c r="L1773" s="85"/>
      <c r="M1773" s="85"/>
      <c r="N1773" s="85"/>
      <c r="O1773" s="158"/>
    </row>
    <row r="1774" spans="1:15" ht="15" customHeight="1" x14ac:dyDescent="0.25">
      <c r="A1774" s="82"/>
      <c r="B1774" s="35"/>
      <c r="C1774" s="37"/>
      <c r="D1774" s="35"/>
      <c r="E1774" s="35"/>
      <c r="F1774" s="36"/>
      <c r="G1774" s="35"/>
      <c r="H1774" s="35"/>
      <c r="I1774" s="200"/>
      <c r="J1774" s="199"/>
      <c r="K1774" s="204"/>
      <c r="L1774" s="85"/>
      <c r="M1774" s="85"/>
      <c r="N1774" s="85"/>
      <c r="O1774" s="158"/>
    </row>
    <row r="1775" spans="1:15" ht="15" customHeight="1" x14ac:dyDescent="0.25">
      <c r="A1775" s="82"/>
      <c r="B1775" s="35"/>
      <c r="C1775" s="37"/>
      <c r="D1775" s="35"/>
      <c r="E1775" s="35"/>
      <c r="F1775" s="36"/>
      <c r="G1775" s="35"/>
      <c r="H1775" s="35"/>
      <c r="I1775" s="200"/>
      <c r="J1775" s="199"/>
      <c r="K1775" s="204"/>
      <c r="L1775" s="85"/>
      <c r="M1775" s="85"/>
      <c r="N1775" s="85"/>
      <c r="O1775" s="158"/>
    </row>
    <row r="1776" spans="1:15" ht="15" customHeight="1" x14ac:dyDescent="0.25">
      <c r="A1776" s="82"/>
      <c r="B1776" s="35"/>
      <c r="C1776" s="37"/>
      <c r="D1776" s="35"/>
      <c r="E1776" s="35"/>
      <c r="F1776" s="36"/>
      <c r="G1776" s="35"/>
      <c r="H1776" s="35"/>
      <c r="I1776" s="200"/>
      <c r="J1776" s="199"/>
      <c r="K1776" s="204"/>
      <c r="L1776" s="85"/>
      <c r="M1776" s="85"/>
      <c r="N1776" s="85"/>
      <c r="O1776" s="158"/>
    </row>
    <row r="1777" spans="1:15" ht="15" customHeight="1" x14ac:dyDescent="0.25">
      <c r="A1777" s="82"/>
      <c r="B1777" s="35"/>
      <c r="C1777" s="37"/>
      <c r="D1777" s="35"/>
      <c r="E1777" s="35"/>
      <c r="F1777" s="36"/>
      <c r="G1777" s="35"/>
      <c r="H1777" s="35"/>
      <c r="I1777" s="200"/>
      <c r="J1777" s="199"/>
      <c r="K1777" s="204"/>
      <c r="L1777" s="85"/>
      <c r="M1777" s="85"/>
      <c r="N1777" s="85"/>
      <c r="O1777" s="158"/>
    </row>
    <row r="1778" spans="1:15" ht="15" customHeight="1" x14ac:dyDescent="0.25">
      <c r="A1778" s="82"/>
      <c r="B1778" s="35"/>
      <c r="C1778" s="37"/>
      <c r="D1778" s="35"/>
      <c r="E1778" s="35"/>
      <c r="F1778" s="36"/>
      <c r="G1778" s="35"/>
      <c r="H1778" s="35"/>
      <c r="I1778" s="200"/>
      <c r="J1778" s="199"/>
      <c r="K1778" s="204"/>
      <c r="L1778" s="85"/>
      <c r="M1778" s="85"/>
      <c r="N1778" s="85"/>
      <c r="O1778" s="158"/>
    </row>
    <row r="1779" spans="1:15" ht="15" customHeight="1" x14ac:dyDescent="0.25">
      <c r="A1779" s="82"/>
      <c r="B1779" s="35"/>
      <c r="C1779" s="37"/>
      <c r="D1779" s="35"/>
      <c r="E1779" s="35"/>
      <c r="F1779" s="36"/>
      <c r="G1779" s="35"/>
      <c r="H1779" s="35"/>
      <c r="I1779" s="200"/>
      <c r="J1779" s="199"/>
      <c r="K1779" s="204"/>
      <c r="L1779" s="85"/>
      <c r="M1779" s="85"/>
      <c r="N1779" s="85"/>
      <c r="O1779" s="158"/>
    </row>
    <row r="1780" spans="1:15" ht="15" customHeight="1" x14ac:dyDescent="0.25">
      <c r="A1780" s="82"/>
      <c r="B1780" s="35"/>
      <c r="C1780" s="37"/>
      <c r="D1780" s="35"/>
      <c r="E1780" s="35"/>
      <c r="F1780" s="36"/>
      <c r="G1780" s="35"/>
      <c r="H1780" s="35"/>
      <c r="I1780" s="200"/>
      <c r="J1780" s="199"/>
      <c r="K1780" s="204"/>
      <c r="L1780" s="85"/>
      <c r="M1780" s="85"/>
      <c r="N1780" s="85"/>
      <c r="O1780" s="158"/>
    </row>
    <row r="1781" spans="1:15" ht="15" customHeight="1" x14ac:dyDescent="0.25">
      <c r="A1781" s="82"/>
      <c r="B1781" s="35"/>
      <c r="C1781" s="37"/>
      <c r="D1781" s="35"/>
      <c r="E1781" s="35"/>
      <c r="F1781" s="36"/>
      <c r="G1781" s="35"/>
      <c r="H1781" s="35"/>
      <c r="I1781" s="200"/>
      <c r="J1781" s="199"/>
      <c r="K1781" s="204"/>
      <c r="L1781" s="85"/>
      <c r="M1781" s="85"/>
      <c r="N1781" s="85"/>
      <c r="O1781" s="158"/>
    </row>
    <row r="1782" spans="1:15" ht="15" customHeight="1" x14ac:dyDescent="0.25">
      <c r="A1782" s="82"/>
      <c r="B1782" s="35"/>
      <c r="C1782" s="37"/>
      <c r="D1782" s="35"/>
      <c r="E1782" s="35"/>
      <c r="F1782" s="36"/>
      <c r="G1782" s="35"/>
      <c r="H1782" s="35"/>
      <c r="I1782" s="200"/>
      <c r="J1782" s="199"/>
      <c r="K1782" s="204"/>
      <c r="L1782" s="85"/>
      <c r="M1782" s="85"/>
      <c r="N1782" s="85"/>
      <c r="O1782" s="158"/>
    </row>
    <row r="1783" spans="1:15" ht="15" customHeight="1" x14ac:dyDescent="0.25">
      <c r="A1783" s="82"/>
      <c r="B1783" s="35"/>
      <c r="C1783" s="37"/>
      <c r="D1783" s="35"/>
      <c r="E1783" s="35"/>
      <c r="F1783" s="36"/>
      <c r="G1783" s="35"/>
      <c r="H1783" s="35"/>
      <c r="I1783" s="200"/>
      <c r="J1783" s="199"/>
      <c r="K1783" s="204"/>
      <c r="L1783" s="85"/>
      <c r="M1783" s="85"/>
      <c r="N1783" s="85"/>
      <c r="O1783" s="158"/>
    </row>
    <row r="1784" spans="1:15" ht="15" customHeight="1" x14ac:dyDescent="0.25">
      <c r="A1784" s="82"/>
      <c r="B1784" s="35"/>
      <c r="C1784" s="37"/>
      <c r="D1784" s="35"/>
      <c r="E1784" s="35"/>
      <c r="F1784" s="36"/>
      <c r="G1784" s="35"/>
      <c r="H1784" s="35"/>
      <c r="I1784" s="200"/>
      <c r="J1784" s="199"/>
      <c r="K1784" s="204"/>
      <c r="L1784" s="85"/>
      <c r="M1784" s="85"/>
      <c r="N1784" s="85"/>
      <c r="O1784" s="158"/>
    </row>
    <row r="1785" spans="1:15" ht="15" customHeight="1" x14ac:dyDescent="0.25">
      <c r="A1785" s="82"/>
      <c r="B1785" s="35"/>
      <c r="C1785" s="37"/>
      <c r="D1785" s="35"/>
      <c r="E1785" s="35"/>
      <c r="F1785" s="36"/>
      <c r="G1785" s="35"/>
      <c r="H1785" s="35"/>
      <c r="I1785" s="200"/>
      <c r="J1785" s="199"/>
      <c r="K1785" s="204"/>
      <c r="L1785" s="85"/>
      <c r="M1785" s="85"/>
      <c r="N1785" s="85"/>
      <c r="O1785" s="158"/>
    </row>
    <row r="1786" spans="1:15" ht="15" customHeight="1" x14ac:dyDescent="0.25">
      <c r="A1786" s="82"/>
      <c r="B1786" s="35"/>
      <c r="C1786" s="37"/>
      <c r="D1786" s="35"/>
      <c r="E1786" s="35"/>
      <c r="F1786" s="36"/>
      <c r="G1786" s="35"/>
      <c r="H1786" s="35"/>
      <c r="I1786" s="200"/>
      <c r="J1786" s="199"/>
      <c r="K1786" s="204"/>
      <c r="L1786" s="85"/>
      <c r="M1786" s="85"/>
      <c r="N1786" s="85"/>
      <c r="O1786" s="158"/>
    </row>
    <row r="1787" spans="1:15" ht="15" customHeight="1" x14ac:dyDescent="0.25">
      <c r="A1787" s="82"/>
      <c r="B1787" s="35"/>
      <c r="C1787" s="37"/>
      <c r="D1787" s="35"/>
      <c r="E1787" s="35"/>
      <c r="F1787" s="36"/>
      <c r="G1787" s="35"/>
      <c r="H1787" s="35"/>
      <c r="I1787" s="200"/>
      <c r="J1787" s="199"/>
      <c r="K1787" s="204"/>
      <c r="L1787" s="85"/>
      <c r="M1787" s="85"/>
      <c r="N1787" s="85"/>
      <c r="O1787" s="158"/>
    </row>
    <row r="1788" spans="1:15" ht="15" customHeight="1" x14ac:dyDescent="0.25">
      <c r="A1788" s="82"/>
      <c r="B1788" s="35"/>
      <c r="C1788" s="37"/>
      <c r="D1788" s="35"/>
      <c r="E1788" s="35"/>
      <c r="F1788" s="36"/>
      <c r="G1788" s="35"/>
      <c r="H1788" s="35"/>
      <c r="I1788" s="200"/>
      <c r="J1788" s="199"/>
      <c r="K1788" s="204"/>
      <c r="L1788" s="85"/>
      <c r="M1788" s="85"/>
      <c r="N1788" s="85"/>
      <c r="O1788" s="158"/>
    </row>
    <row r="1789" spans="1:15" ht="15" customHeight="1" x14ac:dyDescent="0.25">
      <c r="A1789" s="82"/>
      <c r="B1789" s="35"/>
      <c r="C1789" s="37"/>
      <c r="D1789" s="35"/>
      <c r="E1789" s="35"/>
      <c r="F1789" s="36"/>
      <c r="G1789" s="35"/>
      <c r="H1789" s="35"/>
      <c r="I1789" s="200"/>
      <c r="J1789" s="199"/>
      <c r="K1789" s="204"/>
      <c r="L1789" s="85"/>
      <c r="M1789" s="85"/>
      <c r="N1789" s="85"/>
      <c r="O1789" s="158"/>
    </row>
    <row r="1790" spans="1:15" ht="15" customHeight="1" x14ac:dyDescent="0.25">
      <c r="A1790" s="82"/>
      <c r="B1790" s="35"/>
      <c r="C1790" s="37"/>
      <c r="D1790" s="35"/>
      <c r="E1790" s="35"/>
      <c r="F1790" s="36"/>
      <c r="G1790" s="35"/>
      <c r="H1790" s="35"/>
      <c r="I1790" s="200"/>
      <c r="J1790" s="199"/>
      <c r="K1790" s="204"/>
      <c r="L1790" s="85"/>
      <c r="M1790" s="85"/>
      <c r="N1790" s="85"/>
      <c r="O1790" s="158"/>
    </row>
    <row r="1791" spans="1:15" ht="15" customHeight="1" x14ac:dyDescent="0.25">
      <c r="A1791" s="82"/>
      <c r="B1791" s="35"/>
      <c r="C1791" s="37"/>
      <c r="D1791" s="35"/>
      <c r="E1791" s="35"/>
      <c r="F1791" s="36"/>
      <c r="G1791" s="35"/>
      <c r="H1791" s="35"/>
      <c r="I1791" s="200"/>
      <c r="J1791" s="199"/>
      <c r="K1791" s="204"/>
      <c r="L1791" s="85"/>
      <c r="M1791" s="85"/>
      <c r="N1791" s="85"/>
      <c r="O1791" s="158"/>
    </row>
    <row r="1792" spans="1:15" ht="15" customHeight="1" x14ac:dyDescent="0.25">
      <c r="A1792" s="82"/>
      <c r="B1792" s="35"/>
      <c r="C1792" s="37"/>
      <c r="D1792" s="35"/>
      <c r="E1792" s="35"/>
      <c r="F1792" s="36"/>
      <c r="G1792" s="35"/>
      <c r="H1792" s="35"/>
      <c r="I1792" s="200"/>
      <c r="J1792" s="199"/>
      <c r="K1792" s="204"/>
      <c r="L1792" s="85"/>
      <c r="M1792" s="85"/>
      <c r="N1792" s="85"/>
      <c r="O1792" s="158"/>
    </row>
    <row r="1793" spans="1:15" ht="15" customHeight="1" x14ac:dyDescent="0.25">
      <c r="A1793" s="82"/>
      <c r="B1793" s="35"/>
      <c r="C1793" s="37"/>
      <c r="D1793" s="35"/>
      <c r="E1793" s="35"/>
      <c r="F1793" s="36"/>
      <c r="G1793" s="35"/>
      <c r="H1793" s="35"/>
      <c r="I1793" s="200"/>
      <c r="J1793" s="199"/>
      <c r="K1793" s="204"/>
      <c r="L1793" s="85"/>
      <c r="M1793" s="85"/>
      <c r="N1793" s="85"/>
      <c r="O1793" s="158"/>
    </row>
    <row r="1794" spans="1:15" ht="15" customHeight="1" x14ac:dyDescent="0.25">
      <c r="A1794" s="82"/>
      <c r="B1794" s="35"/>
      <c r="C1794" s="37"/>
      <c r="D1794" s="35"/>
      <c r="E1794" s="35"/>
      <c r="F1794" s="36"/>
      <c r="G1794" s="35"/>
      <c r="H1794" s="35"/>
      <c r="I1794" s="200"/>
      <c r="J1794" s="199"/>
      <c r="K1794" s="204"/>
      <c r="L1794" s="85"/>
      <c r="M1794" s="85"/>
      <c r="N1794" s="85"/>
      <c r="O1794" s="158"/>
    </row>
    <row r="1795" spans="1:15" ht="15" customHeight="1" x14ac:dyDescent="0.25">
      <c r="A1795" s="82"/>
      <c r="B1795" s="35"/>
      <c r="C1795" s="37"/>
      <c r="D1795" s="35"/>
      <c r="E1795" s="35"/>
      <c r="F1795" s="36"/>
      <c r="G1795" s="35"/>
      <c r="H1795" s="35"/>
      <c r="I1795" s="200"/>
      <c r="J1795" s="199"/>
      <c r="K1795" s="204"/>
      <c r="L1795" s="85"/>
      <c r="M1795" s="85"/>
      <c r="N1795" s="85"/>
      <c r="O1795" s="158"/>
    </row>
    <row r="1796" spans="1:15" ht="15" customHeight="1" x14ac:dyDescent="0.25">
      <c r="A1796" s="82"/>
      <c r="B1796" s="35"/>
      <c r="C1796" s="37"/>
      <c r="D1796" s="35"/>
      <c r="E1796" s="35"/>
      <c r="F1796" s="36"/>
      <c r="G1796" s="35"/>
      <c r="H1796" s="35"/>
      <c r="I1796" s="200"/>
      <c r="J1796" s="199"/>
      <c r="K1796" s="204"/>
      <c r="L1796" s="85"/>
      <c r="M1796" s="85"/>
      <c r="N1796" s="85"/>
      <c r="O1796" s="158"/>
    </row>
    <row r="1797" spans="1:15" ht="15" customHeight="1" x14ac:dyDescent="0.25">
      <c r="A1797" s="82"/>
      <c r="B1797" s="35"/>
      <c r="C1797" s="37"/>
      <c r="D1797" s="35"/>
      <c r="E1797" s="35"/>
      <c r="F1797" s="36"/>
      <c r="G1797" s="35"/>
      <c r="H1797" s="35"/>
      <c r="I1797" s="200"/>
      <c r="J1797" s="199"/>
      <c r="K1797" s="204"/>
      <c r="L1797" s="85"/>
      <c r="M1797" s="85"/>
      <c r="N1797" s="85"/>
      <c r="O1797" s="158"/>
    </row>
    <row r="1798" spans="1:15" ht="15" customHeight="1" x14ac:dyDescent="0.25">
      <c r="A1798" s="82"/>
      <c r="B1798" s="35"/>
      <c r="C1798" s="37"/>
      <c r="D1798" s="35"/>
      <c r="E1798" s="35"/>
      <c r="F1798" s="36"/>
      <c r="G1798" s="35"/>
      <c r="H1798" s="35"/>
      <c r="I1798" s="200"/>
      <c r="J1798" s="199"/>
      <c r="K1798" s="204"/>
      <c r="L1798" s="85"/>
      <c r="M1798" s="85"/>
      <c r="N1798" s="85"/>
      <c r="O1798" s="158"/>
    </row>
    <row r="1799" spans="1:15" ht="15" customHeight="1" x14ac:dyDescent="0.25">
      <c r="A1799" s="82"/>
      <c r="B1799" s="35"/>
      <c r="C1799" s="37"/>
      <c r="D1799" s="35"/>
      <c r="E1799" s="35"/>
      <c r="F1799" s="36"/>
      <c r="G1799" s="35"/>
      <c r="H1799" s="35"/>
      <c r="I1799" s="200"/>
      <c r="J1799" s="199"/>
      <c r="K1799" s="204"/>
      <c r="L1799" s="85"/>
      <c r="M1799" s="85"/>
      <c r="N1799" s="85"/>
      <c r="O1799" s="158"/>
    </row>
    <row r="1800" spans="1:15" ht="15" customHeight="1" x14ac:dyDescent="0.25">
      <c r="A1800" s="82"/>
      <c r="B1800" s="35"/>
      <c r="C1800" s="37"/>
      <c r="D1800" s="35"/>
      <c r="E1800" s="35"/>
      <c r="F1800" s="36"/>
      <c r="G1800" s="35"/>
      <c r="H1800" s="35"/>
      <c r="I1800" s="200"/>
      <c r="J1800" s="199"/>
      <c r="K1800" s="204"/>
      <c r="L1800" s="85"/>
      <c r="M1800" s="85"/>
      <c r="N1800" s="85"/>
      <c r="O1800" s="158"/>
    </row>
    <row r="1801" spans="1:15" ht="15" customHeight="1" x14ac:dyDescent="0.25">
      <c r="A1801" s="82"/>
      <c r="B1801" s="35"/>
      <c r="C1801" s="37"/>
      <c r="D1801" s="35"/>
      <c r="E1801" s="35"/>
      <c r="F1801" s="36"/>
      <c r="G1801" s="35"/>
      <c r="H1801" s="35"/>
      <c r="I1801" s="200"/>
      <c r="J1801" s="199"/>
      <c r="K1801" s="204"/>
      <c r="L1801" s="85"/>
      <c r="M1801" s="85"/>
      <c r="N1801" s="85"/>
      <c r="O1801" s="158"/>
    </row>
    <row r="1802" spans="1:15" ht="15" customHeight="1" x14ac:dyDescent="0.25">
      <c r="A1802" s="82"/>
      <c r="B1802" s="35"/>
      <c r="C1802" s="37"/>
      <c r="D1802" s="35"/>
      <c r="E1802" s="35"/>
      <c r="F1802" s="36"/>
      <c r="G1802" s="35"/>
      <c r="H1802" s="35"/>
      <c r="I1802" s="200"/>
      <c r="J1802" s="199"/>
      <c r="K1802" s="204"/>
      <c r="L1802" s="85"/>
      <c r="M1802" s="85"/>
      <c r="N1802" s="85"/>
      <c r="O1802" s="158"/>
    </row>
    <row r="1803" spans="1:15" ht="15" customHeight="1" x14ac:dyDescent="0.25">
      <c r="A1803" s="82"/>
      <c r="B1803" s="35"/>
      <c r="C1803" s="37"/>
      <c r="D1803" s="35"/>
      <c r="E1803" s="35"/>
      <c r="F1803" s="36"/>
      <c r="G1803" s="35"/>
      <c r="H1803" s="35"/>
      <c r="I1803" s="200"/>
      <c r="J1803" s="199"/>
      <c r="K1803" s="204"/>
      <c r="L1803" s="85"/>
      <c r="M1803" s="85"/>
      <c r="N1803" s="85"/>
      <c r="O1803" s="158"/>
    </row>
    <row r="1804" spans="1:15" ht="15" customHeight="1" x14ac:dyDescent="0.25">
      <c r="A1804" s="82"/>
      <c r="B1804" s="35"/>
      <c r="C1804" s="37"/>
      <c r="D1804" s="35"/>
      <c r="E1804" s="35"/>
      <c r="F1804" s="36"/>
      <c r="G1804" s="35"/>
      <c r="H1804" s="35"/>
      <c r="I1804" s="200"/>
      <c r="J1804" s="199"/>
      <c r="K1804" s="204"/>
      <c r="L1804" s="85"/>
      <c r="M1804" s="85"/>
      <c r="N1804" s="85"/>
      <c r="O1804" s="158"/>
    </row>
    <row r="1805" spans="1:15" ht="15" customHeight="1" x14ac:dyDescent="0.25">
      <c r="A1805" s="82"/>
      <c r="B1805" s="35"/>
      <c r="C1805" s="37"/>
      <c r="D1805" s="35"/>
      <c r="E1805" s="35"/>
      <c r="F1805" s="36"/>
      <c r="G1805" s="35"/>
      <c r="H1805" s="35"/>
      <c r="I1805" s="200"/>
      <c r="J1805" s="199"/>
      <c r="K1805" s="204"/>
      <c r="L1805" s="85"/>
      <c r="M1805" s="85"/>
      <c r="N1805" s="85"/>
      <c r="O1805" s="158"/>
    </row>
    <row r="1806" spans="1:15" ht="15" customHeight="1" x14ac:dyDescent="0.25">
      <c r="A1806" s="82"/>
      <c r="B1806" s="35"/>
      <c r="C1806" s="37"/>
      <c r="D1806" s="35"/>
      <c r="E1806" s="35"/>
      <c r="F1806" s="36"/>
      <c r="G1806" s="35"/>
      <c r="H1806" s="35"/>
      <c r="I1806" s="200"/>
      <c r="J1806" s="199"/>
      <c r="K1806" s="204"/>
      <c r="L1806" s="85"/>
      <c r="M1806" s="85"/>
      <c r="N1806" s="85"/>
      <c r="O1806" s="158"/>
    </row>
    <row r="1807" spans="1:15" ht="15" customHeight="1" x14ac:dyDescent="0.25">
      <c r="A1807" s="82"/>
      <c r="B1807" s="35"/>
      <c r="C1807" s="37"/>
      <c r="D1807" s="35"/>
      <c r="E1807" s="35"/>
      <c r="F1807" s="36"/>
      <c r="G1807" s="35"/>
      <c r="H1807" s="35"/>
      <c r="I1807" s="200"/>
      <c r="J1807" s="199"/>
      <c r="K1807" s="204"/>
      <c r="L1807" s="85"/>
      <c r="M1807" s="85"/>
      <c r="N1807" s="85"/>
      <c r="O1807" s="158"/>
    </row>
    <row r="1808" spans="1:15" ht="15" customHeight="1" x14ac:dyDescent="0.25">
      <c r="A1808" s="82"/>
      <c r="B1808" s="35"/>
      <c r="C1808" s="37"/>
      <c r="D1808" s="35"/>
      <c r="E1808" s="35"/>
      <c r="F1808" s="36"/>
      <c r="G1808" s="35"/>
      <c r="H1808" s="35"/>
      <c r="I1808" s="200"/>
      <c r="J1808" s="199"/>
      <c r="K1808" s="204"/>
      <c r="L1808" s="85"/>
      <c r="M1808" s="85"/>
      <c r="N1808" s="85"/>
      <c r="O1808" s="158"/>
    </row>
    <row r="1809" spans="1:15" ht="15" customHeight="1" x14ac:dyDescent="0.25">
      <c r="A1809" s="82"/>
      <c r="B1809" s="35"/>
      <c r="C1809" s="37"/>
      <c r="D1809" s="35"/>
      <c r="E1809" s="35"/>
      <c r="F1809" s="36"/>
      <c r="G1809" s="35"/>
      <c r="H1809" s="35"/>
      <c r="I1809" s="200"/>
      <c r="J1809" s="199"/>
      <c r="K1809" s="204"/>
      <c r="L1809" s="85"/>
      <c r="M1809" s="85"/>
      <c r="N1809" s="85"/>
      <c r="O1809" s="158"/>
    </row>
    <row r="1810" spans="1:15" ht="15" customHeight="1" x14ac:dyDescent="0.25">
      <c r="A1810" s="82"/>
      <c r="B1810" s="35"/>
      <c r="C1810" s="37"/>
      <c r="D1810" s="35"/>
      <c r="E1810" s="35"/>
      <c r="F1810" s="36"/>
      <c r="G1810" s="35"/>
      <c r="H1810" s="35"/>
      <c r="I1810" s="200"/>
      <c r="J1810" s="199"/>
      <c r="K1810" s="204"/>
      <c r="L1810" s="85"/>
      <c r="M1810" s="85"/>
      <c r="N1810" s="85"/>
      <c r="O1810" s="158"/>
    </row>
    <row r="1811" spans="1:15" ht="15" customHeight="1" x14ac:dyDescent="0.25">
      <c r="A1811" s="82"/>
      <c r="B1811" s="35"/>
      <c r="C1811" s="37"/>
      <c r="D1811" s="35"/>
      <c r="E1811" s="35"/>
      <c r="F1811" s="36"/>
      <c r="G1811" s="35"/>
      <c r="H1811" s="35"/>
      <c r="I1811" s="200"/>
      <c r="J1811" s="199"/>
      <c r="K1811" s="204"/>
      <c r="L1811" s="85"/>
      <c r="M1811" s="85"/>
      <c r="N1811" s="85"/>
      <c r="O1811" s="158"/>
    </row>
    <row r="1812" spans="1:15" ht="15" customHeight="1" x14ac:dyDescent="0.25">
      <c r="A1812" s="82"/>
      <c r="B1812" s="35"/>
      <c r="C1812" s="37"/>
      <c r="D1812" s="35"/>
      <c r="E1812" s="35"/>
      <c r="F1812" s="36"/>
      <c r="G1812" s="35"/>
      <c r="H1812" s="35"/>
      <c r="I1812" s="200"/>
      <c r="J1812" s="199"/>
      <c r="K1812" s="204"/>
      <c r="L1812" s="85"/>
      <c r="M1812" s="85"/>
      <c r="N1812" s="85"/>
      <c r="O1812" s="158"/>
    </row>
    <row r="1813" spans="1:15" ht="15" customHeight="1" x14ac:dyDescent="0.25">
      <c r="A1813" s="82"/>
      <c r="B1813" s="35"/>
      <c r="C1813" s="37"/>
      <c r="D1813" s="35"/>
      <c r="E1813" s="35"/>
      <c r="F1813" s="36"/>
      <c r="G1813" s="35"/>
      <c r="H1813" s="35"/>
      <c r="I1813" s="200"/>
      <c r="J1813" s="199"/>
      <c r="K1813" s="204"/>
      <c r="L1813" s="85"/>
      <c r="M1813" s="85"/>
      <c r="N1813" s="85"/>
      <c r="O1813" s="158"/>
    </row>
    <row r="1814" spans="1:15" ht="15" customHeight="1" x14ac:dyDescent="0.25">
      <c r="A1814" s="82"/>
      <c r="B1814" s="35"/>
      <c r="C1814" s="37"/>
      <c r="D1814" s="35"/>
      <c r="E1814" s="35"/>
      <c r="F1814" s="36"/>
      <c r="G1814" s="35"/>
      <c r="H1814" s="35"/>
      <c r="I1814" s="200"/>
      <c r="J1814" s="199"/>
      <c r="K1814" s="204"/>
      <c r="L1814" s="85"/>
      <c r="M1814" s="85"/>
      <c r="N1814" s="85"/>
      <c r="O1814" s="158"/>
    </row>
    <row r="1815" spans="1:15" ht="15" customHeight="1" x14ac:dyDescent="0.25">
      <c r="A1815" s="82"/>
      <c r="B1815" s="35"/>
      <c r="C1815" s="37"/>
      <c r="D1815" s="35"/>
      <c r="E1815" s="35"/>
      <c r="F1815" s="36"/>
      <c r="G1815" s="35"/>
      <c r="H1815" s="35"/>
      <c r="I1815" s="200"/>
      <c r="J1815" s="199"/>
      <c r="K1815" s="204"/>
      <c r="L1815" s="85"/>
      <c r="M1815" s="85"/>
      <c r="N1815" s="85"/>
      <c r="O1815" s="158"/>
    </row>
    <row r="1816" spans="1:15" ht="15" customHeight="1" x14ac:dyDescent="0.25">
      <c r="A1816" s="82"/>
      <c r="B1816" s="35"/>
      <c r="C1816" s="37"/>
      <c r="D1816" s="35"/>
      <c r="E1816" s="35"/>
      <c r="F1816" s="36"/>
      <c r="G1816" s="35"/>
      <c r="H1816" s="35"/>
      <c r="I1816" s="200"/>
      <c r="J1816" s="199"/>
      <c r="K1816" s="204"/>
      <c r="L1816" s="85"/>
      <c r="M1816" s="85"/>
      <c r="N1816" s="85"/>
      <c r="O1816" s="158"/>
    </row>
    <row r="1817" spans="1:15" ht="15" customHeight="1" x14ac:dyDescent="0.25">
      <c r="A1817" s="82"/>
      <c r="B1817" s="35"/>
      <c r="C1817" s="37"/>
      <c r="D1817" s="35"/>
      <c r="E1817" s="35"/>
      <c r="F1817" s="36"/>
      <c r="G1817" s="35"/>
      <c r="H1817" s="35"/>
      <c r="I1817" s="200"/>
      <c r="J1817" s="199"/>
      <c r="K1817" s="204"/>
      <c r="L1817" s="85"/>
      <c r="M1817" s="85"/>
      <c r="N1817" s="85"/>
      <c r="O1817" s="158"/>
    </row>
    <row r="1818" spans="1:15" ht="15" customHeight="1" x14ac:dyDescent="0.25">
      <c r="A1818" s="82"/>
      <c r="B1818" s="35"/>
      <c r="C1818" s="37"/>
      <c r="D1818" s="35"/>
      <c r="E1818" s="35"/>
      <c r="F1818" s="36"/>
      <c r="G1818" s="35"/>
      <c r="H1818" s="35"/>
      <c r="I1818" s="200"/>
      <c r="J1818" s="199"/>
      <c r="K1818" s="204"/>
      <c r="L1818" s="85"/>
      <c r="M1818" s="85"/>
      <c r="N1818" s="85"/>
      <c r="O1818" s="158"/>
    </row>
    <row r="1819" spans="1:15" ht="15" customHeight="1" x14ac:dyDescent="0.25">
      <c r="A1819" s="82"/>
      <c r="B1819" s="35"/>
      <c r="C1819" s="37"/>
      <c r="D1819" s="35"/>
      <c r="E1819" s="35"/>
      <c r="F1819" s="36"/>
      <c r="G1819" s="35"/>
      <c r="H1819" s="35"/>
      <c r="I1819" s="200"/>
      <c r="J1819" s="199"/>
      <c r="K1819" s="204"/>
      <c r="L1819" s="85"/>
      <c r="M1819" s="85"/>
      <c r="N1819" s="85"/>
      <c r="O1819" s="158"/>
    </row>
    <row r="1820" spans="1:15" ht="15" customHeight="1" x14ac:dyDescent="0.25">
      <c r="A1820" s="82"/>
      <c r="B1820" s="35"/>
      <c r="C1820" s="37"/>
      <c r="D1820" s="35"/>
      <c r="E1820" s="35"/>
      <c r="F1820" s="36"/>
      <c r="G1820" s="35"/>
      <c r="H1820" s="35"/>
      <c r="I1820" s="200"/>
      <c r="J1820" s="199"/>
      <c r="K1820" s="204"/>
      <c r="L1820" s="85"/>
      <c r="M1820" s="85"/>
      <c r="N1820" s="85"/>
      <c r="O1820" s="158"/>
    </row>
    <row r="1821" spans="1:15" ht="15" customHeight="1" x14ac:dyDescent="0.25">
      <c r="A1821" s="82"/>
      <c r="B1821" s="35"/>
      <c r="C1821" s="37"/>
      <c r="D1821" s="35"/>
      <c r="E1821" s="35"/>
      <c r="F1821" s="36"/>
      <c r="G1821" s="35"/>
      <c r="H1821" s="35"/>
      <c r="I1821" s="200"/>
      <c r="J1821" s="199"/>
      <c r="K1821" s="204"/>
      <c r="L1821" s="85"/>
      <c r="M1821" s="85"/>
      <c r="N1821" s="85"/>
      <c r="O1821" s="158"/>
    </row>
    <row r="1822" spans="1:15" ht="15" customHeight="1" x14ac:dyDescent="0.25">
      <c r="A1822" s="82"/>
      <c r="B1822" s="35"/>
      <c r="C1822" s="37"/>
      <c r="D1822" s="35"/>
      <c r="E1822" s="35"/>
      <c r="F1822" s="36"/>
      <c r="G1822" s="35"/>
      <c r="H1822" s="35"/>
      <c r="I1822" s="200"/>
      <c r="J1822" s="199"/>
      <c r="K1822" s="204"/>
      <c r="L1822" s="85"/>
      <c r="M1822" s="85"/>
      <c r="N1822" s="85"/>
      <c r="O1822" s="158"/>
    </row>
    <row r="1823" spans="1:15" ht="15" customHeight="1" x14ac:dyDescent="0.25">
      <c r="A1823" s="82"/>
      <c r="B1823" s="35"/>
      <c r="C1823" s="37"/>
      <c r="D1823" s="35"/>
      <c r="E1823" s="35"/>
      <c r="F1823" s="36"/>
      <c r="G1823" s="35"/>
      <c r="H1823" s="35"/>
      <c r="I1823" s="200"/>
      <c r="J1823" s="199"/>
      <c r="K1823" s="204"/>
      <c r="L1823" s="85"/>
      <c r="M1823" s="85"/>
      <c r="N1823" s="85"/>
      <c r="O1823" s="158"/>
    </row>
    <row r="1824" spans="1:15" ht="15" customHeight="1" x14ac:dyDescent="0.25">
      <c r="A1824" s="82"/>
      <c r="B1824" s="35"/>
      <c r="C1824" s="37"/>
      <c r="D1824" s="35"/>
      <c r="E1824" s="35"/>
      <c r="F1824" s="36"/>
      <c r="G1824" s="35"/>
      <c r="H1824" s="35"/>
      <c r="I1824" s="200"/>
      <c r="J1824" s="199"/>
      <c r="K1824" s="204"/>
      <c r="L1824" s="85"/>
      <c r="M1824" s="85"/>
      <c r="N1824" s="85"/>
      <c r="O1824" s="158"/>
    </row>
    <row r="1825" spans="1:15" ht="15" customHeight="1" x14ac:dyDescent="0.25">
      <c r="A1825" s="82"/>
      <c r="B1825" s="35"/>
      <c r="C1825" s="37"/>
      <c r="D1825" s="35"/>
      <c r="E1825" s="35"/>
      <c r="F1825" s="36"/>
      <c r="G1825" s="35"/>
      <c r="H1825" s="35"/>
      <c r="I1825" s="200"/>
      <c r="J1825" s="199"/>
      <c r="K1825" s="204"/>
      <c r="L1825" s="85"/>
      <c r="M1825" s="85"/>
      <c r="N1825" s="85"/>
      <c r="O1825" s="158"/>
    </row>
    <row r="1826" spans="1:15" ht="15" customHeight="1" x14ac:dyDescent="0.25">
      <c r="A1826" s="82"/>
      <c r="B1826" s="35"/>
      <c r="C1826" s="37"/>
      <c r="D1826" s="35"/>
      <c r="E1826" s="35"/>
      <c r="F1826" s="36"/>
      <c r="G1826" s="35"/>
      <c r="H1826" s="35"/>
      <c r="I1826" s="200"/>
      <c r="J1826" s="199"/>
      <c r="K1826" s="204"/>
      <c r="L1826" s="85"/>
      <c r="M1826" s="85"/>
      <c r="N1826" s="85"/>
      <c r="O1826" s="158"/>
    </row>
    <row r="1827" spans="1:15" ht="15" customHeight="1" x14ac:dyDescent="0.25">
      <c r="A1827" s="82"/>
      <c r="B1827" s="35"/>
      <c r="C1827" s="37"/>
      <c r="D1827" s="35"/>
      <c r="E1827" s="35"/>
      <c r="F1827" s="36"/>
      <c r="G1827" s="35"/>
      <c r="H1827" s="35"/>
      <c r="I1827" s="200"/>
      <c r="J1827" s="199"/>
      <c r="K1827" s="204"/>
      <c r="L1827" s="85"/>
      <c r="M1827" s="85"/>
      <c r="N1827" s="85"/>
      <c r="O1827" s="158"/>
    </row>
    <row r="1828" spans="1:15" ht="15" customHeight="1" x14ac:dyDescent="0.25">
      <c r="A1828" s="82"/>
      <c r="B1828" s="35"/>
      <c r="C1828" s="37"/>
      <c r="D1828" s="35"/>
      <c r="E1828" s="35"/>
      <c r="F1828" s="36"/>
      <c r="G1828" s="35"/>
      <c r="H1828" s="35"/>
      <c r="I1828" s="200"/>
      <c r="J1828" s="199"/>
      <c r="K1828" s="204"/>
      <c r="L1828" s="85"/>
      <c r="M1828" s="85"/>
      <c r="N1828" s="85"/>
      <c r="O1828" s="158"/>
    </row>
    <row r="1829" spans="1:15" ht="15" customHeight="1" x14ac:dyDescent="0.25">
      <c r="A1829" s="82"/>
      <c r="B1829" s="35"/>
      <c r="C1829" s="37"/>
      <c r="D1829" s="35"/>
      <c r="E1829" s="35"/>
      <c r="F1829" s="36"/>
      <c r="G1829" s="35"/>
      <c r="H1829" s="35"/>
      <c r="I1829" s="200"/>
      <c r="J1829" s="199"/>
      <c r="K1829" s="204"/>
      <c r="L1829" s="85"/>
      <c r="M1829" s="85"/>
      <c r="N1829" s="85"/>
      <c r="O1829" s="158"/>
    </row>
    <row r="1830" spans="1:15" ht="15" customHeight="1" x14ac:dyDescent="0.25">
      <c r="A1830" s="82"/>
      <c r="B1830" s="35"/>
      <c r="C1830" s="37"/>
      <c r="D1830" s="35"/>
      <c r="E1830" s="35"/>
      <c r="F1830" s="36"/>
      <c r="G1830" s="35"/>
      <c r="H1830" s="35"/>
      <c r="I1830" s="200"/>
      <c r="J1830" s="199"/>
      <c r="K1830" s="204"/>
      <c r="L1830" s="85"/>
      <c r="M1830" s="85"/>
      <c r="N1830" s="85"/>
      <c r="O1830" s="158"/>
    </row>
    <row r="1831" spans="1:15" ht="15" customHeight="1" x14ac:dyDescent="0.25">
      <c r="A1831" s="82"/>
      <c r="B1831" s="35"/>
      <c r="C1831" s="37"/>
      <c r="D1831" s="35"/>
      <c r="E1831" s="35"/>
      <c r="F1831" s="36"/>
      <c r="G1831" s="35"/>
      <c r="H1831" s="35"/>
      <c r="I1831" s="200"/>
      <c r="J1831" s="199"/>
      <c r="K1831" s="204"/>
      <c r="L1831" s="85"/>
      <c r="M1831" s="85"/>
      <c r="N1831" s="85"/>
      <c r="O1831" s="158"/>
    </row>
    <row r="1832" spans="1:15" ht="15" customHeight="1" x14ac:dyDescent="0.25">
      <c r="A1832" s="82"/>
      <c r="B1832" s="35"/>
      <c r="C1832" s="37"/>
      <c r="D1832" s="35"/>
      <c r="E1832" s="35"/>
      <c r="F1832" s="36"/>
      <c r="G1832" s="35"/>
      <c r="H1832" s="35"/>
      <c r="I1832" s="200"/>
      <c r="J1832" s="199"/>
      <c r="K1832" s="204"/>
      <c r="L1832" s="85"/>
      <c r="M1832" s="85"/>
      <c r="N1832" s="85"/>
      <c r="O1832" s="158"/>
    </row>
    <row r="1833" spans="1:15" ht="15" customHeight="1" x14ac:dyDescent="0.25">
      <c r="A1833" s="82"/>
      <c r="B1833" s="35"/>
      <c r="C1833" s="37"/>
      <c r="D1833" s="35"/>
      <c r="E1833" s="35"/>
      <c r="F1833" s="36"/>
      <c r="G1833" s="35"/>
      <c r="H1833" s="35"/>
      <c r="I1833" s="200"/>
      <c r="J1833" s="199"/>
      <c r="K1833" s="204"/>
      <c r="L1833" s="85"/>
      <c r="M1833" s="85"/>
      <c r="N1833" s="85"/>
      <c r="O1833" s="158"/>
    </row>
    <row r="1834" spans="1:15" ht="15" customHeight="1" x14ac:dyDescent="0.25">
      <c r="A1834" s="82"/>
      <c r="B1834" s="35"/>
      <c r="C1834" s="37"/>
      <c r="D1834" s="35"/>
      <c r="E1834" s="35"/>
      <c r="F1834" s="36"/>
      <c r="G1834" s="35"/>
      <c r="H1834" s="35"/>
      <c r="I1834" s="200"/>
      <c r="J1834" s="199"/>
      <c r="K1834" s="204"/>
      <c r="L1834" s="85"/>
      <c r="M1834" s="85"/>
      <c r="N1834" s="85"/>
      <c r="O1834" s="158"/>
    </row>
    <row r="1835" spans="1:15" ht="15" customHeight="1" x14ac:dyDescent="0.25">
      <c r="A1835" s="82"/>
      <c r="B1835" s="35"/>
      <c r="C1835" s="37"/>
      <c r="D1835" s="35"/>
      <c r="E1835" s="35"/>
      <c r="F1835" s="36"/>
      <c r="G1835" s="35"/>
      <c r="H1835" s="35"/>
      <c r="I1835" s="200"/>
      <c r="J1835" s="199"/>
      <c r="K1835" s="204"/>
      <c r="L1835" s="85"/>
      <c r="M1835" s="85"/>
      <c r="N1835" s="85"/>
      <c r="O1835" s="158"/>
    </row>
    <row r="1836" spans="1:15" ht="15" customHeight="1" x14ac:dyDescent="0.25">
      <c r="A1836" s="82"/>
      <c r="B1836" s="35"/>
      <c r="C1836" s="37"/>
      <c r="D1836" s="35"/>
      <c r="E1836" s="35"/>
      <c r="F1836" s="36"/>
      <c r="G1836" s="35"/>
      <c r="H1836" s="35"/>
      <c r="I1836" s="200"/>
      <c r="J1836" s="199"/>
      <c r="K1836" s="204"/>
      <c r="L1836" s="85"/>
      <c r="M1836" s="85"/>
      <c r="N1836" s="85"/>
      <c r="O1836" s="158"/>
    </row>
    <row r="1837" spans="1:15" ht="15" customHeight="1" x14ac:dyDescent="0.25">
      <c r="A1837" s="82"/>
      <c r="B1837" s="35"/>
      <c r="C1837" s="37"/>
      <c r="D1837" s="35"/>
      <c r="E1837" s="35"/>
      <c r="F1837" s="36"/>
      <c r="G1837" s="35"/>
      <c r="H1837" s="35"/>
      <c r="I1837" s="200"/>
      <c r="J1837" s="199"/>
      <c r="K1837" s="204"/>
      <c r="L1837" s="85"/>
      <c r="M1837" s="85"/>
      <c r="N1837" s="85"/>
      <c r="O1837" s="158"/>
    </row>
    <row r="1838" spans="1:15" ht="15" customHeight="1" x14ac:dyDescent="0.25">
      <c r="A1838" s="82"/>
      <c r="B1838" s="35"/>
      <c r="C1838" s="37"/>
      <c r="D1838" s="35"/>
      <c r="E1838" s="35"/>
      <c r="F1838" s="36"/>
      <c r="G1838" s="35"/>
      <c r="H1838" s="35"/>
      <c r="I1838" s="200"/>
      <c r="J1838" s="199"/>
      <c r="K1838" s="204"/>
      <c r="L1838" s="85"/>
      <c r="M1838" s="85"/>
      <c r="N1838" s="85"/>
      <c r="O1838" s="158"/>
    </row>
    <row r="1839" spans="1:15" ht="15" customHeight="1" x14ac:dyDescent="0.25">
      <c r="A1839" s="82"/>
      <c r="B1839" s="35"/>
      <c r="C1839" s="37"/>
      <c r="D1839" s="35"/>
      <c r="E1839" s="35"/>
      <c r="F1839" s="36"/>
      <c r="G1839" s="35"/>
      <c r="H1839" s="35"/>
      <c r="I1839" s="200"/>
      <c r="J1839" s="199"/>
      <c r="K1839" s="204"/>
      <c r="L1839" s="85"/>
      <c r="M1839" s="85"/>
      <c r="N1839" s="85"/>
      <c r="O1839" s="158"/>
    </row>
    <row r="1840" spans="1:15" ht="15" customHeight="1" x14ac:dyDescent="0.25">
      <c r="A1840" s="82"/>
      <c r="B1840" s="35"/>
      <c r="C1840" s="37"/>
      <c r="D1840" s="35"/>
      <c r="E1840" s="35"/>
      <c r="F1840" s="36"/>
      <c r="G1840" s="35"/>
      <c r="H1840" s="35"/>
      <c r="I1840" s="200"/>
      <c r="J1840" s="199"/>
      <c r="K1840" s="204"/>
      <c r="L1840" s="85"/>
      <c r="M1840" s="85"/>
      <c r="N1840" s="85"/>
      <c r="O1840" s="158"/>
    </row>
    <row r="1841" spans="1:15" ht="15" customHeight="1" x14ac:dyDescent="0.25">
      <c r="A1841" s="82"/>
      <c r="B1841" s="35"/>
      <c r="C1841" s="37"/>
      <c r="D1841" s="35"/>
      <c r="E1841" s="35"/>
      <c r="F1841" s="36"/>
      <c r="G1841" s="35"/>
      <c r="H1841" s="35"/>
      <c r="I1841" s="200"/>
      <c r="J1841" s="199"/>
      <c r="K1841" s="204"/>
      <c r="L1841" s="85"/>
      <c r="M1841" s="85"/>
      <c r="N1841" s="85"/>
      <c r="O1841" s="158"/>
    </row>
    <row r="1842" spans="1:15" ht="15" customHeight="1" x14ac:dyDescent="0.25">
      <c r="A1842" s="82"/>
      <c r="B1842" s="35"/>
      <c r="C1842" s="37"/>
      <c r="D1842" s="35"/>
      <c r="E1842" s="35"/>
      <c r="F1842" s="36"/>
      <c r="G1842" s="35"/>
      <c r="H1842" s="35"/>
      <c r="I1842" s="200"/>
      <c r="J1842" s="199"/>
      <c r="K1842" s="204"/>
      <c r="L1842" s="85"/>
      <c r="M1842" s="85"/>
      <c r="N1842" s="85"/>
      <c r="O1842" s="158"/>
    </row>
    <row r="1843" spans="1:15" ht="15" customHeight="1" x14ac:dyDescent="0.25">
      <c r="A1843" s="82"/>
      <c r="B1843" s="35"/>
      <c r="C1843" s="37"/>
      <c r="D1843" s="35"/>
      <c r="E1843" s="35"/>
      <c r="F1843" s="36"/>
      <c r="G1843" s="35"/>
      <c r="H1843" s="35"/>
      <c r="I1843" s="200"/>
      <c r="J1843" s="199"/>
      <c r="K1843" s="204"/>
      <c r="L1843" s="85"/>
      <c r="M1843" s="85"/>
      <c r="N1843" s="85"/>
      <c r="O1843" s="158"/>
    </row>
    <row r="1844" spans="1:15" ht="15" customHeight="1" x14ac:dyDescent="0.25">
      <c r="A1844" s="82"/>
      <c r="B1844" s="35"/>
      <c r="C1844" s="37"/>
      <c r="D1844" s="35"/>
      <c r="E1844" s="35"/>
      <c r="F1844" s="36"/>
      <c r="G1844" s="35"/>
      <c r="H1844" s="35"/>
      <c r="I1844" s="200"/>
      <c r="J1844" s="199"/>
      <c r="K1844" s="204"/>
      <c r="L1844" s="85"/>
      <c r="M1844" s="85"/>
      <c r="N1844" s="85"/>
      <c r="O1844" s="158"/>
    </row>
    <row r="1845" spans="1:15" ht="15" customHeight="1" x14ac:dyDescent="0.25">
      <c r="A1845" s="82"/>
      <c r="B1845" s="35"/>
      <c r="C1845" s="37"/>
      <c r="D1845" s="35"/>
      <c r="E1845" s="35"/>
      <c r="F1845" s="36"/>
      <c r="G1845" s="35"/>
      <c r="H1845" s="35"/>
      <c r="I1845" s="200"/>
      <c r="J1845" s="199"/>
      <c r="K1845" s="204"/>
      <c r="L1845" s="85"/>
      <c r="M1845" s="85"/>
      <c r="N1845" s="85"/>
      <c r="O1845" s="158"/>
    </row>
    <row r="1846" spans="1:15" ht="15" customHeight="1" x14ac:dyDescent="0.25">
      <c r="A1846" s="82"/>
      <c r="B1846" s="35"/>
      <c r="C1846" s="37"/>
      <c r="D1846" s="35"/>
      <c r="E1846" s="35"/>
      <c r="F1846" s="36"/>
      <c r="G1846" s="35"/>
      <c r="H1846" s="35"/>
      <c r="I1846" s="200"/>
      <c r="J1846" s="199"/>
      <c r="K1846" s="204"/>
      <c r="L1846" s="85"/>
      <c r="M1846" s="85"/>
      <c r="N1846" s="85"/>
      <c r="O1846" s="158"/>
    </row>
    <row r="1847" spans="1:15" ht="15" customHeight="1" x14ac:dyDescent="0.25">
      <c r="A1847" s="82"/>
      <c r="B1847" s="35"/>
      <c r="C1847" s="37"/>
      <c r="D1847" s="35"/>
      <c r="E1847" s="35"/>
      <c r="F1847" s="36"/>
      <c r="G1847" s="35"/>
      <c r="H1847" s="35"/>
      <c r="I1847" s="200"/>
      <c r="J1847" s="199"/>
      <c r="K1847" s="204"/>
      <c r="L1847" s="85"/>
      <c r="M1847" s="85"/>
      <c r="N1847" s="85"/>
      <c r="O1847" s="158"/>
    </row>
    <row r="1848" spans="1:15" ht="15" customHeight="1" x14ac:dyDescent="0.25">
      <c r="A1848" s="82"/>
      <c r="B1848" s="35"/>
      <c r="C1848" s="37"/>
      <c r="D1848" s="35"/>
      <c r="E1848" s="35"/>
      <c r="F1848" s="36"/>
      <c r="G1848" s="35"/>
      <c r="H1848" s="35"/>
      <c r="I1848" s="200"/>
      <c r="J1848" s="199"/>
      <c r="K1848" s="204"/>
      <c r="L1848" s="85"/>
      <c r="M1848" s="85"/>
      <c r="N1848" s="85"/>
      <c r="O1848" s="158"/>
    </row>
    <row r="1849" spans="1:15" ht="15" customHeight="1" x14ac:dyDescent="0.25">
      <c r="A1849" s="82"/>
      <c r="B1849" s="35"/>
      <c r="C1849" s="37"/>
      <c r="D1849" s="35"/>
      <c r="E1849" s="35"/>
      <c r="F1849" s="36"/>
      <c r="G1849" s="35"/>
      <c r="H1849" s="35"/>
      <c r="I1849" s="200"/>
      <c r="J1849" s="199"/>
      <c r="K1849" s="204"/>
      <c r="L1849" s="85"/>
      <c r="M1849" s="85"/>
      <c r="N1849" s="85"/>
      <c r="O1849" s="158"/>
    </row>
    <row r="1850" spans="1:15" ht="15" customHeight="1" x14ac:dyDescent="0.25">
      <c r="A1850" s="82"/>
      <c r="B1850" s="35"/>
      <c r="C1850" s="37"/>
      <c r="D1850" s="35"/>
      <c r="E1850" s="35"/>
      <c r="F1850" s="36"/>
      <c r="G1850" s="35"/>
      <c r="H1850" s="35"/>
      <c r="I1850" s="200"/>
      <c r="J1850" s="199"/>
      <c r="K1850" s="204"/>
      <c r="L1850" s="85"/>
      <c r="M1850" s="85"/>
      <c r="N1850" s="85"/>
      <c r="O1850" s="158"/>
    </row>
    <row r="1851" spans="1:15" ht="15" customHeight="1" x14ac:dyDescent="0.25">
      <c r="A1851" s="82"/>
      <c r="B1851" s="35"/>
      <c r="C1851" s="37"/>
      <c r="D1851" s="35"/>
      <c r="E1851" s="35"/>
      <c r="F1851" s="36"/>
      <c r="G1851" s="35"/>
      <c r="H1851" s="35"/>
      <c r="I1851" s="200"/>
      <c r="J1851" s="199"/>
      <c r="K1851" s="204"/>
      <c r="L1851" s="85"/>
      <c r="M1851" s="85"/>
      <c r="N1851" s="85"/>
      <c r="O1851" s="158"/>
    </row>
    <row r="1852" spans="1:15" ht="15" customHeight="1" x14ac:dyDescent="0.25">
      <c r="A1852" s="82"/>
      <c r="B1852" s="35"/>
      <c r="C1852" s="37"/>
      <c r="D1852" s="35"/>
      <c r="E1852" s="35"/>
      <c r="F1852" s="36"/>
      <c r="G1852" s="35"/>
      <c r="H1852" s="35"/>
      <c r="I1852" s="200"/>
      <c r="J1852" s="199"/>
      <c r="K1852" s="204"/>
      <c r="L1852" s="85"/>
      <c r="M1852" s="85"/>
      <c r="N1852" s="85"/>
      <c r="O1852" s="158"/>
    </row>
    <row r="1853" spans="1:15" ht="15" customHeight="1" x14ac:dyDescent="0.25">
      <c r="A1853" s="82"/>
      <c r="B1853" s="35"/>
      <c r="C1853" s="37"/>
      <c r="D1853" s="35"/>
      <c r="E1853" s="35"/>
      <c r="F1853" s="36"/>
      <c r="G1853" s="35"/>
      <c r="H1853" s="35"/>
      <c r="I1853" s="200"/>
      <c r="J1853" s="199"/>
      <c r="K1853" s="204"/>
      <c r="L1853" s="85"/>
      <c r="M1853" s="85"/>
      <c r="N1853" s="85"/>
      <c r="O1853" s="158"/>
    </row>
    <row r="1854" spans="1:15" ht="15" customHeight="1" x14ac:dyDescent="0.25">
      <c r="A1854" s="82"/>
      <c r="B1854" s="35"/>
      <c r="C1854" s="37"/>
      <c r="D1854" s="35"/>
      <c r="E1854" s="35"/>
      <c r="F1854" s="36"/>
      <c r="G1854" s="35"/>
      <c r="H1854" s="35"/>
      <c r="I1854" s="200"/>
      <c r="J1854" s="199"/>
      <c r="K1854" s="204"/>
      <c r="L1854" s="85"/>
      <c r="M1854" s="85"/>
      <c r="N1854" s="85"/>
      <c r="O1854" s="158"/>
    </row>
    <row r="1855" spans="1:15" ht="15" customHeight="1" x14ac:dyDescent="0.25">
      <c r="A1855" s="82"/>
      <c r="B1855" s="35"/>
      <c r="C1855" s="37"/>
      <c r="D1855" s="35"/>
      <c r="E1855" s="35"/>
      <c r="F1855" s="36"/>
      <c r="G1855" s="35"/>
      <c r="H1855" s="35"/>
      <c r="I1855" s="200"/>
      <c r="J1855" s="199"/>
      <c r="K1855" s="204"/>
      <c r="L1855" s="85"/>
      <c r="M1855" s="85"/>
      <c r="N1855" s="85"/>
      <c r="O1855" s="158"/>
    </row>
    <row r="1856" spans="1:15" ht="15" customHeight="1" x14ac:dyDescent="0.25">
      <c r="A1856" s="82"/>
      <c r="B1856" s="35"/>
      <c r="C1856" s="37"/>
      <c r="D1856" s="35"/>
      <c r="E1856" s="35"/>
      <c r="F1856" s="36"/>
      <c r="G1856" s="35"/>
      <c r="H1856" s="35"/>
      <c r="I1856" s="200"/>
      <c r="J1856" s="199"/>
      <c r="K1856" s="204"/>
      <c r="L1856" s="85"/>
      <c r="M1856" s="85"/>
      <c r="N1856" s="85"/>
      <c r="O1856" s="158"/>
    </row>
    <row r="1857" spans="1:15" ht="15" customHeight="1" x14ac:dyDescent="0.25">
      <c r="A1857" s="82"/>
      <c r="B1857" s="35"/>
      <c r="C1857" s="37"/>
      <c r="D1857" s="35"/>
      <c r="E1857" s="35"/>
      <c r="F1857" s="36"/>
      <c r="G1857" s="35"/>
      <c r="H1857" s="35"/>
      <c r="I1857" s="200"/>
      <c r="J1857" s="199"/>
      <c r="K1857" s="204"/>
      <c r="L1857" s="85"/>
      <c r="M1857" s="85"/>
      <c r="N1857" s="85"/>
      <c r="O1857" s="158"/>
    </row>
    <row r="1858" spans="1:15" ht="15" customHeight="1" x14ac:dyDescent="0.25">
      <c r="A1858" s="82"/>
      <c r="B1858" s="35"/>
      <c r="C1858" s="37"/>
      <c r="D1858" s="35"/>
      <c r="E1858" s="35"/>
      <c r="F1858" s="36"/>
      <c r="G1858" s="35"/>
      <c r="H1858" s="35"/>
      <c r="I1858" s="200"/>
      <c r="J1858" s="199"/>
      <c r="K1858" s="204"/>
      <c r="L1858" s="85"/>
      <c r="M1858" s="85"/>
      <c r="N1858" s="85"/>
      <c r="O1858" s="158"/>
    </row>
    <row r="1859" spans="1:15" ht="15" customHeight="1" x14ac:dyDescent="0.25">
      <c r="A1859" s="82"/>
      <c r="B1859" s="35"/>
      <c r="C1859" s="37"/>
      <c r="D1859" s="35"/>
      <c r="E1859" s="35"/>
      <c r="F1859" s="36"/>
      <c r="G1859" s="35"/>
      <c r="H1859" s="35"/>
      <c r="I1859" s="200"/>
      <c r="J1859" s="199"/>
      <c r="K1859" s="204"/>
      <c r="L1859" s="85"/>
      <c r="M1859" s="85"/>
      <c r="N1859" s="85"/>
      <c r="O1859" s="158"/>
    </row>
    <row r="1860" spans="1:15" ht="15" customHeight="1" x14ac:dyDescent="0.25">
      <c r="A1860" s="82"/>
      <c r="B1860" s="35"/>
      <c r="C1860" s="37"/>
      <c r="D1860" s="35"/>
      <c r="E1860" s="35"/>
      <c r="F1860" s="36"/>
      <c r="G1860" s="35"/>
      <c r="H1860" s="35"/>
      <c r="I1860" s="200"/>
      <c r="J1860" s="199"/>
      <c r="K1860" s="204"/>
      <c r="L1860" s="85"/>
      <c r="M1860" s="85"/>
      <c r="N1860" s="85"/>
      <c r="O1860" s="158"/>
    </row>
    <row r="1861" spans="1:15" ht="15" customHeight="1" x14ac:dyDescent="0.25">
      <c r="A1861" s="82"/>
      <c r="B1861" s="35"/>
      <c r="C1861" s="37"/>
      <c r="D1861" s="35"/>
      <c r="E1861" s="35"/>
      <c r="F1861" s="36"/>
      <c r="G1861" s="35"/>
      <c r="H1861" s="35"/>
      <c r="I1861" s="200"/>
      <c r="J1861" s="199"/>
      <c r="K1861" s="204"/>
      <c r="L1861" s="85"/>
      <c r="M1861" s="85"/>
      <c r="N1861" s="85"/>
      <c r="O1861" s="158"/>
    </row>
    <row r="1862" spans="1:15" ht="15" customHeight="1" x14ac:dyDescent="0.25">
      <c r="A1862" s="82"/>
      <c r="B1862" s="35"/>
      <c r="C1862" s="37"/>
      <c r="D1862" s="35"/>
      <c r="E1862" s="35"/>
      <c r="F1862" s="36"/>
      <c r="G1862" s="35"/>
      <c r="H1862" s="35"/>
      <c r="I1862" s="200"/>
      <c r="J1862" s="199"/>
      <c r="K1862" s="204"/>
      <c r="L1862" s="85"/>
      <c r="M1862" s="85"/>
      <c r="N1862" s="85"/>
      <c r="O1862" s="158"/>
    </row>
    <row r="1863" spans="1:15" ht="15" customHeight="1" x14ac:dyDescent="0.25">
      <c r="A1863" s="82"/>
      <c r="B1863" s="35"/>
      <c r="C1863" s="37"/>
      <c r="D1863" s="35"/>
      <c r="E1863" s="35"/>
      <c r="F1863" s="36"/>
      <c r="G1863" s="35"/>
      <c r="H1863" s="35"/>
      <c r="I1863" s="200"/>
      <c r="J1863" s="199"/>
      <c r="K1863" s="204"/>
      <c r="L1863" s="85"/>
      <c r="M1863" s="85"/>
      <c r="N1863" s="85"/>
      <c r="O1863" s="158"/>
    </row>
    <row r="1864" spans="1:15" ht="15" customHeight="1" x14ac:dyDescent="0.25">
      <c r="A1864" s="82"/>
      <c r="B1864" s="35"/>
      <c r="C1864" s="37"/>
      <c r="D1864" s="35"/>
      <c r="E1864" s="35"/>
      <c r="F1864" s="36"/>
      <c r="G1864" s="35"/>
      <c r="H1864" s="35"/>
      <c r="I1864" s="200"/>
      <c r="J1864" s="199"/>
      <c r="K1864" s="204"/>
      <c r="L1864" s="85"/>
      <c r="M1864" s="85"/>
      <c r="N1864" s="85"/>
      <c r="O1864" s="158"/>
    </row>
    <row r="1865" spans="1:15" ht="15" customHeight="1" x14ac:dyDescent="0.25">
      <c r="A1865" s="82"/>
      <c r="B1865" s="35"/>
      <c r="C1865" s="37"/>
      <c r="D1865" s="35"/>
      <c r="E1865" s="35"/>
      <c r="F1865" s="36"/>
      <c r="G1865" s="35"/>
      <c r="H1865" s="35"/>
      <c r="I1865" s="200"/>
      <c r="J1865" s="199"/>
      <c r="K1865" s="204"/>
      <c r="L1865" s="85"/>
      <c r="M1865" s="85"/>
      <c r="N1865" s="85"/>
      <c r="O1865" s="158"/>
    </row>
    <row r="1866" spans="1:15" ht="15" customHeight="1" x14ac:dyDescent="0.25">
      <c r="A1866" s="82"/>
      <c r="B1866" s="35"/>
      <c r="C1866" s="37"/>
      <c r="D1866" s="35"/>
      <c r="E1866" s="35"/>
      <c r="F1866" s="36"/>
      <c r="G1866" s="35"/>
      <c r="H1866" s="35"/>
      <c r="I1866" s="200"/>
      <c r="J1866" s="199"/>
      <c r="K1866" s="204"/>
      <c r="L1866" s="85"/>
      <c r="M1866" s="85"/>
      <c r="N1866" s="85"/>
      <c r="O1866" s="158"/>
    </row>
    <row r="1867" spans="1:15" ht="15" customHeight="1" x14ac:dyDescent="0.25">
      <c r="A1867" s="82"/>
      <c r="B1867" s="35"/>
      <c r="C1867" s="37"/>
      <c r="D1867" s="35"/>
      <c r="E1867" s="35"/>
      <c r="F1867" s="36"/>
      <c r="G1867" s="35"/>
      <c r="H1867" s="35"/>
      <c r="I1867" s="200"/>
      <c r="J1867" s="199"/>
      <c r="K1867" s="204"/>
      <c r="L1867" s="85"/>
      <c r="M1867" s="85"/>
      <c r="N1867" s="85"/>
      <c r="O1867" s="158"/>
    </row>
    <row r="1868" spans="1:15" ht="15" customHeight="1" x14ac:dyDescent="0.25">
      <c r="A1868" s="82"/>
      <c r="B1868" s="35"/>
      <c r="C1868" s="37"/>
      <c r="D1868" s="35"/>
      <c r="E1868" s="35"/>
      <c r="F1868" s="36"/>
      <c r="G1868" s="35"/>
      <c r="H1868" s="35"/>
      <c r="I1868" s="200"/>
      <c r="J1868" s="199"/>
      <c r="K1868" s="204"/>
      <c r="L1868" s="85"/>
      <c r="M1868" s="85"/>
      <c r="N1868" s="85"/>
      <c r="O1868" s="158"/>
    </row>
    <row r="1869" spans="1:15" ht="15" customHeight="1" x14ac:dyDescent="0.25">
      <c r="A1869" s="82"/>
      <c r="B1869" s="35"/>
      <c r="C1869" s="37"/>
      <c r="D1869" s="35"/>
      <c r="E1869" s="35"/>
      <c r="F1869" s="36"/>
      <c r="G1869" s="35"/>
      <c r="H1869" s="35"/>
      <c r="I1869" s="200"/>
      <c r="J1869" s="199"/>
      <c r="K1869" s="204"/>
      <c r="L1869" s="85"/>
      <c r="M1869" s="85"/>
      <c r="N1869" s="85"/>
      <c r="O1869" s="158"/>
    </row>
    <row r="1870" spans="1:15" ht="15" customHeight="1" x14ac:dyDescent="0.25">
      <c r="A1870" s="82"/>
      <c r="B1870" s="35"/>
      <c r="C1870" s="37"/>
      <c r="D1870" s="35"/>
      <c r="E1870" s="35"/>
      <c r="F1870" s="36"/>
      <c r="G1870" s="35"/>
      <c r="H1870" s="35"/>
      <c r="I1870" s="200"/>
      <c r="J1870" s="199"/>
      <c r="K1870" s="204"/>
      <c r="L1870" s="85"/>
      <c r="M1870" s="85"/>
      <c r="N1870" s="85"/>
      <c r="O1870" s="158"/>
    </row>
    <row r="1871" spans="1:15" ht="15" customHeight="1" x14ac:dyDescent="0.25">
      <c r="A1871" s="82"/>
      <c r="B1871" s="35"/>
      <c r="C1871" s="37"/>
      <c r="D1871" s="35"/>
      <c r="E1871" s="35"/>
      <c r="F1871" s="36"/>
      <c r="G1871" s="35"/>
      <c r="H1871" s="35"/>
      <c r="I1871" s="200"/>
      <c r="J1871" s="199"/>
      <c r="K1871" s="204"/>
      <c r="L1871" s="85"/>
      <c r="M1871" s="85"/>
      <c r="N1871" s="85"/>
      <c r="O1871" s="158"/>
    </row>
    <row r="1872" spans="1:15" ht="15" customHeight="1" x14ac:dyDescent="0.25">
      <c r="A1872" s="82"/>
      <c r="B1872" s="35"/>
      <c r="C1872" s="37"/>
      <c r="D1872" s="35"/>
      <c r="E1872" s="35"/>
      <c r="F1872" s="36"/>
      <c r="G1872" s="35"/>
      <c r="H1872" s="35"/>
      <c r="I1872" s="200"/>
      <c r="J1872" s="199"/>
      <c r="K1872" s="204"/>
      <c r="L1872" s="85"/>
      <c r="M1872" s="85"/>
      <c r="N1872" s="85"/>
      <c r="O1872" s="158"/>
    </row>
    <row r="1873" spans="1:15" ht="15" customHeight="1" x14ac:dyDescent="0.25">
      <c r="A1873" s="82"/>
      <c r="B1873" s="35"/>
      <c r="C1873" s="37"/>
      <c r="D1873" s="35"/>
      <c r="E1873" s="35"/>
      <c r="F1873" s="36"/>
      <c r="G1873" s="35"/>
      <c r="H1873" s="35"/>
      <c r="I1873" s="200"/>
      <c r="J1873" s="199"/>
      <c r="K1873" s="204"/>
      <c r="L1873" s="85"/>
      <c r="M1873" s="85"/>
      <c r="N1873" s="85"/>
      <c r="O1873" s="158"/>
    </row>
    <row r="1874" spans="1:15" ht="15" customHeight="1" x14ac:dyDescent="0.25">
      <c r="A1874" s="82"/>
      <c r="B1874" s="35"/>
      <c r="C1874" s="37"/>
      <c r="D1874" s="35"/>
      <c r="E1874" s="35"/>
      <c r="F1874" s="36"/>
      <c r="G1874" s="35"/>
      <c r="H1874" s="35"/>
      <c r="I1874" s="200"/>
      <c r="J1874" s="199"/>
      <c r="K1874" s="204"/>
      <c r="L1874" s="85"/>
      <c r="M1874" s="85"/>
      <c r="N1874" s="85"/>
      <c r="O1874" s="158"/>
    </row>
    <row r="1875" spans="1:15" ht="15" customHeight="1" x14ac:dyDescent="0.25">
      <c r="A1875" s="82"/>
      <c r="B1875" s="35"/>
      <c r="C1875" s="37"/>
      <c r="D1875" s="35"/>
      <c r="E1875" s="35"/>
      <c r="F1875" s="36"/>
      <c r="G1875" s="35"/>
      <c r="H1875" s="35"/>
      <c r="I1875" s="200"/>
      <c r="J1875" s="199"/>
      <c r="K1875" s="204"/>
      <c r="L1875" s="85"/>
      <c r="M1875" s="85"/>
      <c r="N1875" s="85"/>
      <c r="O1875" s="158"/>
    </row>
    <row r="1876" spans="1:15" ht="15" customHeight="1" x14ac:dyDescent="0.25">
      <c r="A1876" s="82"/>
      <c r="B1876" s="35"/>
      <c r="C1876" s="37"/>
      <c r="D1876" s="35"/>
      <c r="E1876" s="35"/>
      <c r="F1876" s="36"/>
      <c r="G1876" s="35"/>
      <c r="H1876" s="35"/>
      <c r="I1876" s="200"/>
      <c r="J1876" s="199"/>
      <c r="K1876" s="204"/>
      <c r="L1876" s="85"/>
      <c r="M1876" s="85"/>
      <c r="N1876" s="85"/>
      <c r="O1876" s="158"/>
    </row>
    <row r="1877" spans="1:15" ht="15" customHeight="1" x14ac:dyDescent="0.25">
      <c r="A1877" s="82"/>
      <c r="B1877" s="35"/>
      <c r="C1877" s="37"/>
      <c r="D1877" s="35"/>
      <c r="E1877" s="35"/>
      <c r="F1877" s="36"/>
      <c r="G1877" s="35"/>
      <c r="H1877" s="35"/>
      <c r="I1877" s="200"/>
      <c r="J1877" s="199"/>
      <c r="K1877" s="204"/>
      <c r="L1877" s="85"/>
      <c r="M1877" s="85"/>
      <c r="N1877" s="85"/>
      <c r="O1877" s="158"/>
    </row>
    <row r="1878" spans="1:15" ht="15" customHeight="1" x14ac:dyDescent="0.25">
      <c r="A1878" s="82"/>
      <c r="B1878" s="35"/>
      <c r="C1878" s="37"/>
      <c r="D1878" s="35"/>
      <c r="E1878" s="35"/>
      <c r="F1878" s="36"/>
      <c r="G1878" s="35"/>
      <c r="H1878" s="35"/>
      <c r="I1878" s="200"/>
      <c r="J1878" s="199"/>
      <c r="K1878" s="204"/>
      <c r="L1878" s="85"/>
      <c r="M1878" s="85"/>
      <c r="N1878" s="85"/>
      <c r="O1878" s="158"/>
    </row>
    <row r="1879" spans="1:15" ht="15" customHeight="1" x14ac:dyDescent="0.25">
      <c r="A1879" s="82"/>
      <c r="B1879" s="35"/>
      <c r="C1879" s="37"/>
      <c r="D1879" s="35"/>
      <c r="E1879" s="35"/>
      <c r="F1879" s="36"/>
      <c r="G1879" s="35"/>
      <c r="H1879" s="35"/>
      <c r="I1879" s="200"/>
      <c r="J1879" s="199"/>
      <c r="K1879" s="204"/>
      <c r="L1879" s="85"/>
      <c r="M1879" s="85"/>
      <c r="N1879" s="85"/>
      <c r="O1879" s="158"/>
    </row>
    <row r="1880" spans="1:15" ht="15" customHeight="1" x14ac:dyDescent="0.25">
      <c r="A1880" s="82"/>
      <c r="B1880" s="35"/>
      <c r="C1880" s="37"/>
      <c r="D1880" s="35"/>
      <c r="E1880" s="35"/>
      <c r="F1880" s="36"/>
      <c r="G1880" s="35"/>
      <c r="H1880" s="35"/>
      <c r="I1880" s="200"/>
      <c r="J1880" s="199"/>
      <c r="K1880" s="204"/>
      <c r="L1880" s="85"/>
      <c r="M1880" s="85"/>
      <c r="N1880" s="85"/>
      <c r="O1880" s="158"/>
    </row>
    <row r="1881" spans="1:15" ht="15" customHeight="1" x14ac:dyDescent="0.25">
      <c r="A1881" s="82"/>
      <c r="B1881" s="35"/>
      <c r="C1881" s="37"/>
      <c r="D1881" s="35"/>
      <c r="E1881" s="35"/>
      <c r="F1881" s="36"/>
      <c r="G1881" s="35"/>
      <c r="H1881" s="35"/>
      <c r="I1881" s="200"/>
      <c r="J1881" s="199"/>
      <c r="K1881" s="204"/>
      <c r="L1881" s="85"/>
      <c r="M1881" s="85"/>
      <c r="N1881" s="85"/>
      <c r="O1881" s="158"/>
    </row>
    <row r="1882" spans="1:15" ht="15" customHeight="1" x14ac:dyDescent="0.25">
      <c r="A1882" s="82"/>
      <c r="B1882" s="35"/>
      <c r="C1882" s="37"/>
      <c r="D1882" s="35"/>
      <c r="E1882" s="35"/>
      <c r="F1882" s="36"/>
      <c r="G1882" s="35"/>
      <c r="H1882" s="35"/>
      <c r="I1882" s="200"/>
      <c r="J1882" s="199"/>
      <c r="K1882" s="204"/>
      <c r="L1882" s="85"/>
      <c r="M1882" s="85"/>
      <c r="N1882" s="85"/>
      <c r="O1882" s="158"/>
    </row>
    <row r="1883" spans="1:15" ht="15" customHeight="1" x14ac:dyDescent="0.25">
      <c r="A1883" s="82"/>
      <c r="B1883" s="35"/>
      <c r="C1883" s="37"/>
      <c r="D1883" s="35"/>
      <c r="E1883" s="35"/>
      <c r="F1883" s="36"/>
      <c r="G1883" s="35"/>
      <c r="H1883" s="35"/>
      <c r="I1883" s="200"/>
      <c r="J1883" s="199"/>
      <c r="K1883" s="204"/>
      <c r="L1883" s="85"/>
      <c r="M1883" s="85"/>
      <c r="N1883" s="85"/>
      <c r="O1883" s="158"/>
    </row>
    <row r="1884" spans="1:15" ht="15" customHeight="1" x14ac:dyDescent="0.25">
      <c r="A1884" s="82"/>
      <c r="B1884" s="35"/>
      <c r="C1884" s="37"/>
      <c r="D1884" s="35"/>
      <c r="E1884" s="35"/>
      <c r="F1884" s="36"/>
      <c r="G1884" s="35"/>
      <c r="H1884" s="35"/>
      <c r="I1884" s="200"/>
      <c r="J1884" s="199"/>
      <c r="K1884" s="204"/>
      <c r="L1884" s="85"/>
      <c r="M1884" s="85"/>
      <c r="N1884" s="85"/>
      <c r="O1884" s="158"/>
    </row>
    <row r="1885" spans="1:15" ht="15" customHeight="1" x14ac:dyDescent="0.25">
      <c r="A1885" s="82"/>
      <c r="B1885" s="35"/>
      <c r="C1885" s="37"/>
      <c r="D1885" s="35"/>
      <c r="E1885" s="35"/>
      <c r="F1885" s="36"/>
      <c r="G1885" s="35"/>
      <c r="H1885" s="35"/>
      <c r="I1885" s="200"/>
      <c r="J1885" s="199"/>
      <c r="K1885" s="204"/>
      <c r="L1885" s="85"/>
      <c r="M1885" s="85"/>
      <c r="N1885" s="85"/>
      <c r="O1885" s="158"/>
    </row>
    <row r="1886" spans="1:15" ht="15" customHeight="1" x14ac:dyDescent="0.25">
      <c r="A1886" s="82"/>
      <c r="B1886" s="35"/>
      <c r="C1886" s="37"/>
      <c r="D1886" s="35"/>
      <c r="E1886" s="35"/>
      <c r="F1886" s="36"/>
      <c r="G1886" s="35"/>
      <c r="H1886" s="35"/>
      <c r="I1886" s="200"/>
      <c r="J1886" s="199"/>
      <c r="K1886" s="204"/>
      <c r="L1886" s="85"/>
      <c r="M1886" s="85"/>
      <c r="N1886" s="85"/>
      <c r="O1886" s="158"/>
    </row>
    <row r="1887" spans="1:15" ht="15" customHeight="1" x14ac:dyDescent="0.25">
      <c r="A1887" s="82"/>
      <c r="B1887" s="35"/>
      <c r="C1887" s="37"/>
      <c r="D1887" s="35"/>
      <c r="E1887" s="35"/>
      <c r="F1887" s="36"/>
      <c r="G1887" s="35"/>
      <c r="H1887" s="35"/>
      <c r="I1887" s="200"/>
      <c r="J1887" s="199"/>
      <c r="K1887" s="204"/>
      <c r="L1887" s="85"/>
      <c r="M1887" s="85"/>
      <c r="N1887" s="85"/>
      <c r="O1887" s="158"/>
    </row>
    <row r="1888" spans="1:15" ht="15" customHeight="1" x14ac:dyDescent="0.25">
      <c r="A1888" s="82"/>
      <c r="B1888" s="35"/>
      <c r="C1888" s="37"/>
      <c r="D1888" s="35"/>
      <c r="E1888" s="35"/>
      <c r="F1888" s="36"/>
      <c r="G1888" s="35"/>
      <c r="H1888" s="35"/>
      <c r="I1888" s="200"/>
      <c r="J1888" s="199"/>
      <c r="K1888" s="204"/>
      <c r="L1888" s="85"/>
      <c r="M1888" s="85"/>
      <c r="N1888" s="85"/>
      <c r="O1888" s="158"/>
    </row>
    <row r="1889" spans="1:15" ht="15" customHeight="1" x14ac:dyDescent="0.25">
      <c r="A1889" s="82"/>
      <c r="B1889" s="35"/>
      <c r="C1889" s="37"/>
      <c r="D1889" s="35"/>
      <c r="E1889" s="35"/>
      <c r="F1889" s="36"/>
      <c r="G1889" s="35"/>
      <c r="H1889" s="35"/>
      <c r="I1889" s="200"/>
      <c r="J1889" s="199"/>
      <c r="K1889" s="204"/>
      <c r="L1889" s="85"/>
      <c r="M1889" s="85"/>
      <c r="N1889" s="85"/>
      <c r="O1889" s="158"/>
    </row>
    <row r="1890" spans="1:15" ht="15" customHeight="1" x14ac:dyDescent="0.25">
      <c r="A1890" s="82"/>
      <c r="B1890" s="35"/>
      <c r="C1890" s="37"/>
      <c r="D1890" s="35"/>
      <c r="E1890" s="35"/>
      <c r="F1890" s="36"/>
      <c r="G1890" s="35"/>
      <c r="H1890" s="35"/>
      <c r="I1890" s="200"/>
      <c r="J1890" s="199"/>
      <c r="K1890" s="204"/>
      <c r="L1890" s="85"/>
      <c r="M1890" s="85"/>
      <c r="N1890" s="85"/>
      <c r="O1890" s="158"/>
    </row>
    <row r="1891" spans="1:15" ht="15" customHeight="1" x14ac:dyDescent="0.25">
      <c r="A1891" s="82"/>
      <c r="B1891" s="35"/>
      <c r="C1891" s="37"/>
      <c r="D1891" s="35"/>
      <c r="E1891" s="35"/>
      <c r="F1891" s="36"/>
      <c r="G1891" s="35"/>
      <c r="H1891" s="35"/>
      <c r="I1891" s="200"/>
      <c r="J1891" s="199"/>
      <c r="K1891" s="204"/>
      <c r="L1891" s="85"/>
      <c r="M1891" s="85"/>
      <c r="N1891" s="85"/>
      <c r="O1891" s="158"/>
    </row>
    <row r="1892" spans="1:15" ht="15" customHeight="1" x14ac:dyDescent="0.25">
      <c r="A1892" s="82"/>
      <c r="B1892" s="35"/>
      <c r="C1892" s="37"/>
      <c r="D1892" s="35"/>
      <c r="E1892" s="35"/>
      <c r="F1892" s="36"/>
      <c r="G1892" s="35"/>
      <c r="H1892" s="35"/>
      <c r="I1892" s="200"/>
      <c r="J1892" s="199"/>
      <c r="K1892" s="204"/>
      <c r="L1892" s="85"/>
      <c r="M1892" s="85"/>
      <c r="N1892" s="85"/>
      <c r="O1892" s="158"/>
    </row>
    <row r="1893" spans="1:15" ht="15" customHeight="1" x14ac:dyDescent="0.25">
      <c r="A1893" s="82"/>
      <c r="B1893" s="35"/>
      <c r="C1893" s="37"/>
      <c r="D1893" s="35"/>
      <c r="E1893" s="35"/>
      <c r="F1893" s="36"/>
      <c r="G1893" s="35"/>
      <c r="H1893" s="35"/>
      <c r="I1893" s="200"/>
      <c r="J1893" s="199"/>
      <c r="K1893" s="204"/>
      <c r="L1893" s="85"/>
      <c r="M1893" s="85"/>
      <c r="N1893" s="85"/>
      <c r="O1893" s="158"/>
    </row>
    <row r="1894" spans="1:15" ht="15" customHeight="1" x14ac:dyDescent="0.25">
      <c r="A1894" s="82"/>
      <c r="B1894" s="35"/>
      <c r="C1894" s="37"/>
      <c r="D1894" s="35"/>
      <c r="E1894" s="35"/>
      <c r="F1894" s="36"/>
      <c r="G1894" s="35"/>
      <c r="H1894" s="35"/>
      <c r="I1894" s="200"/>
      <c r="J1894" s="199"/>
      <c r="K1894" s="204"/>
      <c r="L1894" s="85"/>
      <c r="M1894" s="85"/>
      <c r="N1894" s="85"/>
      <c r="O1894" s="158"/>
    </row>
    <row r="1895" spans="1:15" ht="15" customHeight="1" x14ac:dyDescent="0.25">
      <c r="A1895" s="82"/>
      <c r="B1895" s="35"/>
      <c r="C1895" s="37"/>
      <c r="D1895" s="35"/>
      <c r="E1895" s="35"/>
      <c r="F1895" s="36"/>
      <c r="G1895" s="35"/>
      <c r="H1895" s="35"/>
      <c r="I1895" s="200"/>
      <c r="J1895" s="199"/>
      <c r="K1895" s="204"/>
      <c r="L1895" s="85"/>
      <c r="M1895" s="85"/>
      <c r="N1895" s="85"/>
      <c r="O1895" s="158"/>
    </row>
    <row r="1896" spans="1:15" ht="15" customHeight="1" x14ac:dyDescent="0.25">
      <c r="A1896" s="82"/>
      <c r="B1896" s="35"/>
      <c r="C1896" s="37"/>
      <c r="D1896" s="35"/>
      <c r="E1896" s="35"/>
      <c r="F1896" s="36"/>
      <c r="G1896" s="35"/>
      <c r="H1896" s="35"/>
      <c r="I1896" s="200"/>
      <c r="J1896" s="199"/>
      <c r="K1896" s="204"/>
      <c r="L1896" s="85"/>
      <c r="M1896" s="85"/>
      <c r="N1896" s="85"/>
      <c r="O1896" s="158"/>
    </row>
    <row r="1897" spans="1:15" ht="15" customHeight="1" x14ac:dyDescent="0.25">
      <c r="A1897" s="82"/>
      <c r="B1897" s="35"/>
      <c r="C1897" s="37"/>
      <c r="D1897" s="35"/>
      <c r="E1897" s="35"/>
      <c r="F1897" s="36"/>
      <c r="G1897" s="35"/>
      <c r="H1897" s="35"/>
      <c r="I1897" s="200"/>
      <c r="J1897" s="199"/>
      <c r="K1897" s="204"/>
      <c r="L1897" s="85"/>
      <c r="M1897" s="85"/>
      <c r="N1897" s="85"/>
      <c r="O1897" s="158"/>
    </row>
    <row r="1898" spans="1:15" ht="15" customHeight="1" x14ac:dyDescent="0.25">
      <c r="A1898" s="82"/>
      <c r="B1898" s="35"/>
      <c r="C1898" s="37"/>
      <c r="D1898" s="35"/>
      <c r="E1898" s="35"/>
      <c r="F1898" s="36"/>
      <c r="G1898" s="35"/>
      <c r="H1898" s="35"/>
      <c r="I1898" s="200"/>
      <c r="J1898" s="199"/>
      <c r="K1898" s="204"/>
      <c r="L1898" s="85"/>
      <c r="M1898" s="85"/>
      <c r="N1898" s="85"/>
      <c r="O1898" s="158"/>
    </row>
    <row r="1899" spans="1:15" ht="15" customHeight="1" x14ac:dyDescent="0.25">
      <c r="A1899" s="82"/>
      <c r="B1899" s="35"/>
      <c r="C1899" s="37"/>
      <c r="D1899" s="35"/>
      <c r="E1899" s="35"/>
      <c r="F1899" s="36"/>
      <c r="G1899" s="35"/>
      <c r="H1899" s="35"/>
      <c r="I1899" s="200"/>
      <c r="J1899" s="199"/>
      <c r="K1899" s="204"/>
      <c r="L1899" s="85"/>
      <c r="M1899" s="85"/>
      <c r="N1899" s="85"/>
      <c r="O1899" s="158"/>
    </row>
    <row r="1900" spans="1:15" ht="15" customHeight="1" x14ac:dyDescent="0.25">
      <c r="A1900" s="82"/>
      <c r="B1900" s="35"/>
      <c r="C1900" s="37"/>
      <c r="D1900" s="35"/>
      <c r="E1900" s="35"/>
      <c r="F1900" s="36"/>
      <c r="G1900" s="35"/>
      <c r="H1900" s="35"/>
      <c r="I1900" s="200"/>
      <c r="J1900" s="199"/>
      <c r="K1900" s="204"/>
      <c r="L1900" s="85"/>
      <c r="M1900" s="85"/>
      <c r="N1900" s="85"/>
      <c r="O1900" s="158"/>
    </row>
    <row r="1901" spans="1:15" ht="15" customHeight="1" x14ac:dyDescent="0.25">
      <c r="A1901" s="82"/>
      <c r="B1901" s="35"/>
      <c r="C1901" s="37"/>
      <c r="D1901" s="35"/>
      <c r="E1901" s="35"/>
      <c r="F1901" s="36"/>
      <c r="G1901" s="35"/>
      <c r="H1901" s="35"/>
      <c r="I1901" s="200"/>
      <c r="J1901" s="199"/>
      <c r="K1901" s="204"/>
      <c r="L1901" s="85"/>
      <c r="M1901" s="85"/>
      <c r="N1901" s="85"/>
      <c r="O1901" s="158"/>
    </row>
    <row r="1902" spans="1:15" ht="15" customHeight="1" x14ac:dyDescent="0.25">
      <c r="A1902" s="82"/>
      <c r="B1902" s="35"/>
      <c r="C1902" s="37"/>
      <c r="D1902" s="35"/>
      <c r="E1902" s="35"/>
      <c r="F1902" s="36"/>
      <c r="G1902" s="35"/>
      <c r="H1902" s="35"/>
      <c r="I1902" s="200"/>
      <c r="J1902" s="199"/>
      <c r="K1902" s="204"/>
      <c r="L1902" s="85"/>
      <c r="M1902" s="85"/>
      <c r="N1902" s="85"/>
      <c r="O1902" s="158"/>
    </row>
    <row r="1903" spans="1:15" ht="15" customHeight="1" x14ac:dyDescent="0.25">
      <c r="A1903" s="82"/>
      <c r="B1903" s="35"/>
      <c r="C1903" s="37"/>
      <c r="D1903" s="35"/>
      <c r="E1903" s="35"/>
      <c r="F1903" s="36"/>
      <c r="G1903" s="35"/>
      <c r="H1903" s="35"/>
      <c r="I1903" s="200"/>
      <c r="J1903" s="199"/>
      <c r="K1903" s="204"/>
      <c r="L1903" s="85"/>
      <c r="M1903" s="85"/>
      <c r="N1903" s="85"/>
      <c r="O1903" s="158"/>
    </row>
    <row r="1904" spans="1:15" ht="15" customHeight="1" x14ac:dyDescent="0.25">
      <c r="A1904" s="82"/>
      <c r="B1904" s="35"/>
      <c r="C1904" s="37"/>
      <c r="D1904" s="35"/>
      <c r="E1904" s="35"/>
      <c r="F1904" s="36"/>
      <c r="G1904" s="35"/>
      <c r="H1904" s="35"/>
      <c r="I1904" s="200"/>
      <c r="J1904" s="199"/>
      <c r="K1904" s="204"/>
      <c r="L1904" s="85"/>
      <c r="M1904" s="85"/>
      <c r="N1904" s="85"/>
      <c r="O1904" s="158"/>
    </row>
    <row r="1905" spans="1:15" ht="15" customHeight="1" x14ac:dyDescent="0.25">
      <c r="A1905" s="82"/>
      <c r="B1905" s="35"/>
      <c r="C1905" s="37"/>
      <c r="D1905" s="35"/>
      <c r="E1905" s="35"/>
      <c r="F1905" s="36"/>
      <c r="G1905" s="35"/>
      <c r="H1905" s="35"/>
      <c r="I1905" s="200"/>
      <c r="J1905" s="199"/>
      <c r="K1905" s="204"/>
      <c r="L1905" s="85"/>
      <c r="M1905" s="85"/>
      <c r="N1905" s="85"/>
      <c r="O1905" s="158"/>
    </row>
    <row r="1906" spans="1:15" ht="15" customHeight="1" x14ac:dyDescent="0.25">
      <c r="A1906" s="82"/>
      <c r="B1906" s="35"/>
      <c r="C1906" s="37"/>
      <c r="D1906" s="35"/>
      <c r="E1906" s="35"/>
      <c r="F1906" s="36"/>
      <c r="G1906" s="35"/>
      <c r="H1906" s="35"/>
      <c r="I1906" s="200"/>
      <c r="J1906" s="199"/>
      <c r="K1906" s="204"/>
      <c r="L1906" s="85"/>
      <c r="M1906" s="85"/>
      <c r="N1906" s="85"/>
      <c r="O1906" s="158"/>
    </row>
    <row r="1907" spans="1:15" ht="15" customHeight="1" x14ac:dyDescent="0.25">
      <c r="A1907" s="82"/>
      <c r="B1907" s="35"/>
      <c r="C1907" s="37"/>
      <c r="D1907" s="35"/>
      <c r="E1907" s="35"/>
      <c r="F1907" s="36"/>
      <c r="G1907" s="35"/>
      <c r="H1907" s="35"/>
      <c r="I1907" s="200"/>
      <c r="J1907" s="199"/>
      <c r="K1907" s="204"/>
      <c r="L1907" s="85"/>
      <c r="M1907" s="85"/>
      <c r="N1907" s="85"/>
      <c r="O1907" s="158"/>
    </row>
    <row r="1908" spans="1:15" ht="15" customHeight="1" x14ac:dyDescent="0.25">
      <c r="A1908" s="82"/>
      <c r="B1908" s="35"/>
      <c r="C1908" s="37"/>
      <c r="D1908" s="35"/>
      <c r="E1908" s="35"/>
      <c r="F1908" s="36"/>
      <c r="G1908" s="35"/>
      <c r="H1908" s="35"/>
      <c r="I1908" s="200"/>
      <c r="J1908" s="199"/>
      <c r="K1908" s="204"/>
      <c r="L1908" s="85"/>
      <c r="M1908" s="85"/>
      <c r="N1908" s="85"/>
      <c r="O1908" s="158"/>
    </row>
    <row r="1909" spans="1:15" ht="15" customHeight="1" x14ac:dyDescent="0.25">
      <c r="A1909" s="82"/>
      <c r="B1909" s="35"/>
      <c r="C1909" s="37"/>
      <c r="D1909" s="35"/>
      <c r="E1909" s="35"/>
      <c r="F1909" s="36"/>
      <c r="G1909" s="35"/>
      <c r="H1909" s="35"/>
      <c r="I1909" s="200"/>
      <c r="J1909" s="199"/>
      <c r="K1909" s="204"/>
      <c r="L1909" s="85"/>
      <c r="M1909" s="85"/>
      <c r="N1909" s="85"/>
      <c r="O1909" s="158"/>
    </row>
    <row r="1910" spans="1:15" ht="15" customHeight="1" x14ac:dyDescent="0.25">
      <c r="A1910" s="82"/>
      <c r="B1910" s="35"/>
      <c r="C1910" s="37"/>
      <c r="D1910" s="35"/>
      <c r="E1910" s="35"/>
      <c r="F1910" s="36"/>
      <c r="G1910" s="35"/>
      <c r="H1910" s="35"/>
      <c r="I1910" s="200"/>
      <c r="J1910" s="199"/>
      <c r="K1910" s="204"/>
      <c r="L1910" s="85"/>
      <c r="M1910" s="85"/>
      <c r="N1910" s="85"/>
      <c r="O1910" s="158"/>
    </row>
    <row r="1911" spans="1:15" ht="15" customHeight="1" x14ac:dyDescent="0.25">
      <c r="A1911" s="82"/>
      <c r="B1911" s="35"/>
      <c r="C1911" s="37"/>
      <c r="D1911" s="35"/>
      <c r="E1911" s="35"/>
      <c r="F1911" s="36"/>
      <c r="G1911" s="35"/>
      <c r="H1911" s="35"/>
      <c r="I1911" s="200"/>
      <c r="J1911" s="199"/>
      <c r="K1911" s="204"/>
      <c r="L1911" s="85"/>
      <c r="M1911" s="85"/>
      <c r="N1911" s="85"/>
      <c r="O1911" s="158"/>
    </row>
    <row r="1912" spans="1:15" ht="15" customHeight="1" x14ac:dyDescent="0.25">
      <c r="A1912" s="82"/>
      <c r="B1912" s="35"/>
      <c r="C1912" s="37"/>
      <c r="D1912" s="35"/>
      <c r="E1912" s="35"/>
      <c r="F1912" s="36"/>
      <c r="G1912" s="35"/>
      <c r="H1912" s="35"/>
      <c r="I1912" s="200"/>
      <c r="J1912" s="199"/>
      <c r="K1912" s="204"/>
      <c r="L1912" s="85"/>
      <c r="M1912" s="85"/>
      <c r="N1912" s="85"/>
      <c r="O1912" s="158"/>
    </row>
    <row r="1913" spans="1:15" ht="15" customHeight="1" x14ac:dyDescent="0.25">
      <c r="A1913" s="82"/>
      <c r="B1913" s="35"/>
      <c r="C1913" s="37"/>
      <c r="D1913" s="35"/>
      <c r="E1913" s="35"/>
      <c r="F1913" s="36"/>
      <c r="G1913" s="35"/>
      <c r="H1913" s="35"/>
      <c r="I1913" s="200"/>
      <c r="J1913" s="199"/>
      <c r="K1913" s="204"/>
      <c r="L1913" s="85"/>
      <c r="M1913" s="85"/>
      <c r="N1913" s="85"/>
      <c r="O1913" s="158"/>
    </row>
    <row r="1914" spans="1:15" ht="15" customHeight="1" x14ac:dyDescent="0.25">
      <c r="A1914" s="82"/>
      <c r="B1914" s="35"/>
      <c r="C1914" s="37"/>
      <c r="D1914" s="35"/>
      <c r="E1914" s="35"/>
      <c r="F1914" s="36"/>
      <c r="G1914" s="35"/>
      <c r="H1914" s="35"/>
      <c r="I1914" s="200"/>
      <c r="J1914" s="199"/>
      <c r="K1914" s="204"/>
      <c r="L1914" s="85"/>
      <c r="M1914" s="85"/>
      <c r="N1914" s="85"/>
      <c r="O1914" s="158"/>
    </row>
    <row r="1915" spans="1:15" ht="15" customHeight="1" x14ac:dyDescent="0.25">
      <c r="A1915" s="82"/>
      <c r="B1915" s="35"/>
      <c r="C1915" s="37"/>
      <c r="D1915" s="35"/>
      <c r="E1915" s="35"/>
      <c r="F1915" s="36"/>
      <c r="G1915" s="35"/>
      <c r="H1915" s="35"/>
      <c r="I1915" s="200"/>
      <c r="J1915" s="199"/>
      <c r="K1915" s="204"/>
      <c r="L1915" s="85"/>
      <c r="M1915" s="85"/>
      <c r="N1915" s="85"/>
      <c r="O1915" s="158"/>
    </row>
    <row r="1916" spans="1:15" ht="15" customHeight="1" x14ac:dyDescent="0.25">
      <c r="A1916" s="82"/>
      <c r="B1916" s="35"/>
      <c r="C1916" s="37"/>
      <c r="D1916" s="35"/>
      <c r="E1916" s="35"/>
      <c r="F1916" s="36"/>
      <c r="G1916" s="35"/>
      <c r="H1916" s="35"/>
      <c r="I1916" s="200"/>
      <c r="J1916" s="199"/>
      <c r="K1916" s="204"/>
      <c r="L1916" s="85"/>
      <c r="M1916" s="85"/>
      <c r="N1916" s="85"/>
      <c r="O1916" s="158"/>
    </row>
    <row r="1917" spans="1:15" ht="15" customHeight="1" x14ac:dyDescent="0.25">
      <c r="A1917" s="82"/>
      <c r="B1917" s="35"/>
      <c r="C1917" s="37"/>
      <c r="D1917" s="35"/>
      <c r="E1917" s="35"/>
      <c r="F1917" s="36"/>
      <c r="G1917" s="35"/>
      <c r="H1917" s="35"/>
      <c r="I1917" s="200"/>
      <c r="J1917" s="199"/>
      <c r="K1917" s="204"/>
      <c r="L1917" s="85"/>
      <c r="M1917" s="85"/>
      <c r="N1917" s="85"/>
      <c r="O1917" s="158"/>
    </row>
    <row r="1918" spans="1:15" ht="15" customHeight="1" x14ac:dyDescent="0.25">
      <c r="A1918" s="82"/>
      <c r="B1918" s="35"/>
      <c r="C1918" s="37"/>
      <c r="D1918" s="35"/>
      <c r="E1918" s="35"/>
      <c r="F1918" s="36"/>
      <c r="G1918" s="35"/>
      <c r="H1918" s="35"/>
      <c r="I1918" s="200"/>
      <c r="J1918" s="199"/>
      <c r="K1918" s="204"/>
      <c r="L1918" s="85"/>
      <c r="M1918" s="85"/>
      <c r="N1918" s="85"/>
      <c r="O1918" s="158"/>
    </row>
    <row r="1919" spans="1:15" ht="15" customHeight="1" x14ac:dyDescent="0.25">
      <c r="A1919" s="82"/>
      <c r="B1919" s="35"/>
      <c r="C1919" s="37"/>
      <c r="D1919" s="35"/>
      <c r="E1919" s="35"/>
      <c r="F1919" s="36"/>
      <c r="G1919" s="35"/>
      <c r="H1919" s="35"/>
      <c r="I1919" s="200"/>
      <c r="J1919" s="199"/>
      <c r="K1919" s="204"/>
      <c r="L1919" s="85"/>
      <c r="M1919" s="85"/>
      <c r="N1919" s="85"/>
      <c r="O1919" s="158"/>
    </row>
    <row r="1920" spans="1:15" ht="15" customHeight="1" x14ac:dyDescent="0.25">
      <c r="A1920" s="82"/>
      <c r="B1920" s="35"/>
      <c r="C1920" s="37"/>
      <c r="D1920" s="35"/>
      <c r="E1920" s="35"/>
      <c r="F1920" s="36"/>
      <c r="G1920" s="35"/>
      <c r="H1920" s="35"/>
      <c r="I1920" s="200"/>
      <c r="J1920" s="199"/>
      <c r="K1920" s="204"/>
      <c r="L1920" s="85"/>
      <c r="M1920" s="85"/>
      <c r="N1920" s="85"/>
      <c r="O1920" s="158"/>
    </row>
    <row r="1921" spans="1:15" ht="15" customHeight="1" x14ac:dyDescent="0.25">
      <c r="A1921" s="82"/>
      <c r="B1921" s="35"/>
      <c r="C1921" s="37"/>
      <c r="D1921" s="35"/>
      <c r="E1921" s="35"/>
      <c r="F1921" s="36"/>
      <c r="G1921" s="35"/>
      <c r="H1921" s="35"/>
      <c r="I1921" s="200"/>
      <c r="J1921" s="199"/>
      <c r="K1921" s="204"/>
      <c r="L1921" s="85"/>
      <c r="M1921" s="85"/>
      <c r="N1921" s="85"/>
      <c r="O1921" s="158"/>
    </row>
    <row r="1922" spans="1:15" ht="15" customHeight="1" x14ac:dyDescent="0.25">
      <c r="A1922" s="82"/>
      <c r="B1922" s="35"/>
      <c r="C1922" s="37"/>
      <c r="D1922" s="35"/>
      <c r="E1922" s="35"/>
      <c r="F1922" s="36"/>
      <c r="G1922" s="35"/>
      <c r="H1922" s="35"/>
      <c r="I1922" s="200"/>
      <c r="J1922" s="199"/>
      <c r="K1922" s="204"/>
      <c r="L1922" s="85"/>
      <c r="M1922" s="85"/>
      <c r="N1922" s="85"/>
      <c r="O1922" s="158"/>
    </row>
    <row r="1923" spans="1:15" ht="15" customHeight="1" x14ac:dyDescent="0.25">
      <c r="A1923" s="82"/>
      <c r="B1923" s="35"/>
      <c r="C1923" s="37"/>
      <c r="D1923" s="35"/>
      <c r="E1923" s="35"/>
      <c r="F1923" s="36"/>
      <c r="G1923" s="35"/>
      <c r="H1923" s="35"/>
      <c r="I1923" s="200"/>
      <c r="J1923" s="199"/>
      <c r="K1923" s="204"/>
      <c r="L1923" s="85"/>
      <c r="M1923" s="85"/>
      <c r="N1923" s="85"/>
      <c r="O1923" s="158"/>
    </row>
    <row r="1924" spans="1:15" ht="15" customHeight="1" x14ac:dyDescent="0.25">
      <c r="A1924" s="82"/>
      <c r="B1924" s="35"/>
      <c r="C1924" s="37"/>
      <c r="D1924" s="35"/>
      <c r="E1924" s="35"/>
      <c r="F1924" s="36"/>
      <c r="G1924" s="35"/>
      <c r="H1924" s="35"/>
      <c r="I1924" s="200"/>
      <c r="J1924" s="199"/>
      <c r="K1924" s="204"/>
      <c r="L1924" s="85"/>
      <c r="M1924" s="85"/>
      <c r="N1924" s="85"/>
      <c r="O1924" s="158"/>
    </row>
    <row r="1925" spans="1:15" ht="15" customHeight="1" x14ac:dyDescent="0.25">
      <c r="A1925" s="82"/>
      <c r="B1925" s="35"/>
      <c r="C1925" s="37"/>
      <c r="D1925" s="35"/>
      <c r="E1925" s="35"/>
      <c r="F1925" s="36"/>
      <c r="G1925" s="35"/>
      <c r="H1925" s="35"/>
      <c r="I1925" s="200"/>
      <c r="J1925" s="199"/>
      <c r="K1925" s="204"/>
      <c r="L1925" s="85"/>
      <c r="M1925" s="85"/>
      <c r="N1925" s="85"/>
      <c r="O1925" s="158"/>
    </row>
    <row r="1926" spans="1:15" ht="15" customHeight="1" x14ac:dyDescent="0.25">
      <c r="A1926" s="82"/>
      <c r="B1926" s="35"/>
      <c r="C1926" s="37"/>
      <c r="D1926" s="35"/>
      <c r="E1926" s="35"/>
      <c r="F1926" s="36"/>
      <c r="G1926" s="35"/>
      <c r="H1926" s="35"/>
      <c r="I1926" s="200"/>
      <c r="J1926" s="199"/>
      <c r="K1926" s="204"/>
      <c r="L1926" s="85"/>
      <c r="M1926" s="85"/>
      <c r="N1926" s="85"/>
      <c r="O1926" s="158"/>
    </row>
    <row r="1927" spans="1:15" ht="15" customHeight="1" x14ac:dyDescent="0.25">
      <c r="A1927" s="82"/>
      <c r="B1927" s="35"/>
      <c r="C1927" s="37"/>
      <c r="D1927" s="35"/>
      <c r="E1927" s="35"/>
      <c r="F1927" s="36"/>
      <c r="G1927" s="35"/>
      <c r="H1927" s="35"/>
      <c r="I1927" s="200"/>
      <c r="J1927" s="199"/>
      <c r="K1927" s="204"/>
      <c r="L1927" s="85"/>
      <c r="M1927" s="85"/>
      <c r="N1927" s="85"/>
      <c r="O1927" s="158"/>
    </row>
    <row r="1928" spans="1:15" ht="15" customHeight="1" x14ac:dyDescent="0.25">
      <c r="A1928" s="82"/>
      <c r="B1928" s="35"/>
      <c r="C1928" s="37"/>
      <c r="D1928" s="35"/>
      <c r="E1928" s="35"/>
      <c r="F1928" s="36"/>
      <c r="G1928" s="35"/>
      <c r="H1928" s="35"/>
      <c r="I1928" s="200"/>
      <c r="J1928" s="199"/>
      <c r="K1928" s="204"/>
      <c r="L1928" s="85"/>
      <c r="M1928" s="85"/>
      <c r="N1928" s="85"/>
      <c r="O1928" s="158"/>
    </row>
    <row r="1929" spans="1:15" ht="15" customHeight="1" x14ac:dyDescent="0.25">
      <c r="A1929" s="82"/>
      <c r="B1929" s="35"/>
      <c r="C1929" s="37"/>
      <c r="D1929" s="35"/>
      <c r="E1929" s="35"/>
      <c r="F1929" s="36"/>
      <c r="G1929" s="35"/>
      <c r="H1929" s="35"/>
      <c r="I1929" s="200"/>
      <c r="J1929" s="199"/>
      <c r="K1929" s="204"/>
      <c r="L1929" s="85"/>
      <c r="M1929" s="85"/>
      <c r="N1929" s="85"/>
      <c r="O1929" s="158"/>
    </row>
    <row r="1930" spans="1:15" ht="15" customHeight="1" x14ac:dyDescent="0.25">
      <c r="A1930" s="82"/>
      <c r="B1930" s="35"/>
      <c r="C1930" s="37"/>
      <c r="D1930" s="35"/>
      <c r="E1930" s="35"/>
      <c r="F1930" s="36"/>
      <c r="G1930" s="35"/>
      <c r="H1930" s="35"/>
      <c r="I1930" s="200"/>
      <c r="J1930" s="199"/>
      <c r="K1930" s="204"/>
      <c r="L1930" s="85"/>
      <c r="M1930" s="85"/>
      <c r="N1930" s="85"/>
      <c r="O1930" s="158"/>
    </row>
    <row r="1931" spans="1:15" ht="15" customHeight="1" x14ac:dyDescent="0.25">
      <c r="A1931" s="82"/>
      <c r="B1931" s="35"/>
      <c r="C1931" s="37"/>
      <c r="D1931" s="35"/>
      <c r="E1931" s="35"/>
      <c r="F1931" s="36"/>
      <c r="G1931" s="35"/>
      <c r="H1931" s="35"/>
      <c r="I1931" s="200"/>
      <c r="J1931" s="199"/>
      <c r="K1931" s="204"/>
      <c r="L1931" s="85"/>
      <c r="M1931" s="85"/>
      <c r="N1931" s="85"/>
      <c r="O1931" s="158"/>
    </row>
    <row r="1932" spans="1:15" ht="15" customHeight="1" x14ac:dyDescent="0.25">
      <c r="A1932" s="82"/>
      <c r="B1932" s="35"/>
      <c r="C1932" s="37"/>
      <c r="D1932" s="35"/>
      <c r="E1932" s="35"/>
      <c r="F1932" s="36"/>
      <c r="G1932" s="35"/>
      <c r="H1932" s="35"/>
      <c r="I1932" s="200"/>
      <c r="J1932" s="199"/>
      <c r="K1932" s="204"/>
      <c r="L1932" s="85"/>
      <c r="M1932" s="85"/>
      <c r="N1932" s="85"/>
      <c r="O1932" s="158"/>
    </row>
    <row r="1933" spans="1:15" ht="15" customHeight="1" x14ac:dyDescent="0.25">
      <c r="A1933" s="82"/>
      <c r="B1933" s="35"/>
      <c r="C1933" s="37"/>
      <c r="D1933" s="35"/>
      <c r="E1933" s="35"/>
      <c r="F1933" s="36"/>
      <c r="G1933" s="35"/>
      <c r="H1933" s="35"/>
      <c r="I1933" s="200"/>
      <c r="J1933" s="199"/>
      <c r="K1933" s="204"/>
      <c r="L1933" s="85"/>
      <c r="M1933" s="85"/>
      <c r="N1933" s="85"/>
      <c r="O1933" s="158"/>
    </row>
    <row r="1934" spans="1:15" ht="15" customHeight="1" x14ac:dyDescent="0.25">
      <c r="A1934" s="82"/>
      <c r="B1934" s="35"/>
      <c r="C1934" s="37"/>
      <c r="D1934" s="35"/>
      <c r="E1934" s="35"/>
      <c r="F1934" s="36"/>
      <c r="G1934" s="35"/>
      <c r="H1934" s="35"/>
      <c r="I1934" s="200"/>
      <c r="J1934" s="199"/>
      <c r="K1934" s="204"/>
      <c r="L1934" s="85"/>
      <c r="M1934" s="85"/>
      <c r="N1934" s="85"/>
      <c r="O1934" s="158"/>
    </row>
    <row r="1935" spans="1:15" ht="15" customHeight="1" x14ac:dyDescent="0.25">
      <c r="A1935" s="82"/>
      <c r="B1935" s="35"/>
      <c r="C1935" s="37"/>
      <c r="D1935" s="35"/>
      <c r="E1935" s="35"/>
      <c r="F1935" s="36"/>
      <c r="G1935" s="35"/>
      <c r="H1935" s="35"/>
      <c r="I1935" s="200"/>
      <c r="J1935" s="199"/>
      <c r="K1935" s="204"/>
      <c r="L1935" s="85"/>
      <c r="M1935" s="85"/>
      <c r="N1935" s="85"/>
      <c r="O1935" s="158"/>
    </row>
    <row r="1936" spans="1:15" ht="15" customHeight="1" x14ac:dyDescent="0.25">
      <c r="A1936" s="82"/>
      <c r="B1936" s="35"/>
      <c r="C1936" s="37"/>
      <c r="D1936" s="35"/>
      <c r="E1936" s="35"/>
      <c r="F1936" s="36"/>
      <c r="G1936" s="35"/>
      <c r="H1936" s="35"/>
      <c r="I1936" s="200"/>
      <c r="J1936" s="199"/>
      <c r="K1936" s="204"/>
      <c r="L1936" s="85"/>
      <c r="M1936" s="85"/>
      <c r="N1936" s="85"/>
      <c r="O1936" s="158"/>
    </row>
    <row r="1937" spans="1:15" ht="15" customHeight="1" x14ac:dyDescent="0.25">
      <c r="A1937" s="82"/>
      <c r="B1937" s="35"/>
      <c r="C1937" s="37"/>
      <c r="D1937" s="35"/>
      <c r="E1937" s="35"/>
      <c r="F1937" s="36"/>
      <c r="G1937" s="35"/>
      <c r="H1937" s="35"/>
      <c r="I1937" s="200"/>
      <c r="J1937" s="199"/>
      <c r="K1937" s="204"/>
      <c r="L1937" s="85"/>
      <c r="M1937" s="85"/>
      <c r="N1937" s="85"/>
      <c r="O1937" s="158"/>
    </row>
    <row r="1938" spans="1:15" ht="15" customHeight="1" x14ac:dyDescent="0.25">
      <c r="A1938" s="82"/>
      <c r="B1938" s="35"/>
      <c r="C1938" s="37"/>
      <c r="D1938" s="35"/>
      <c r="E1938" s="35"/>
      <c r="F1938" s="36"/>
      <c r="G1938" s="35"/>
      <c r="H1938" s="35"/>
      <c r="I1938" s="200"/>
      <c r="J1938" s="199"/>
      <c r="K1938" s="204"/>
      <c r="L1938" s="85"/>
      <c r="M1938" s="85"/>
      <c r="N1938" s="85"/>
      <c r="O1938" s="158"/>
    </row>
    <row r="1939" spans="1:15" ht="15" customHeight="1" x14ac:dyDescent="0.25">
      <c r="A1939" s="82"/>
      <c r="B1939" s="35"/>
      <c r="C1939" s="37"/>
      <c r="D1939" s="35"/>
      <c r="E1939" s="35"/>
      <c r="F1939" s="36"/>
      <c r="G1939" s="35"/>
      <c r="H1939" s="35"/>
      <c r="I1939" s="200"/>
      <c r="J1939" s="199"/>
      <c r="K1939" s="204"/>
      <c r="L1939" s="85"/>
      <c r="M1939" s="85"/>
      <c r="N1939" s="85"/>
      <c r="O1939" s="158"/>
    </row>
    <row r="1940" spans="1:15" ht="15" customHeight="1" x14ac:dyDescent="0.25">
      <c r="A1940" s="82"/>
      <c r="B1940" s="35"/>
      <c r="C1940" s="37"/>
      <c r="D1940" s="35"/>
      <c r="E1940" s="35"/>
      <c r="F1940" s="36"/>
      <c r="G1940" s="35"/>
      <c r="H1940" s="35"/>
      <c r="I1940" s="200"/>
      <c r="J1940" s="199"/>
      <c r="K1940" s="204"/>
      <c r="L1940" s="85"/>
      <c r="M1940" s="85"/>
      <c r="N1940" s="85"/>
      <c r="O1940" s="158"/>
    </row>
    <row r="1941" spans="1:15" ht="15" customHeight="1" x14ac:dyDescent="0.25">
      <c r="A1941" s="82"/>
      <c r="B1941" s="35"/>
      <c r="C1941" s="37"/>
      <c r="D1941" s="35"/>
      <c r="E1941" s="35"/>
      <c r="F1941" s="36"/>
      <c r="G1941" s="35"/>
      <c r="H1941" s="35"/>
      <c r="I1941" s="200"/>
      <c r="J1941" s="199"/>
      <c r="K1941" s="204"/>
      <c r="L1941" s="85"/>
      <c r="M1941" s="85"/>
      <c r="N1941" s="85"/>
      <c r="O1941" s="158"/>
    </row>
    <row r="1942" spans="1:15" ht="15" customHeight="1" x14ac:dyDescent="0.25">
      <c r="A1942" s="82"/>
      <c r="B1942" s="35"/>
      <c r="C1942" s="37"/>
      <c r="D1942" s="35"/>
      <c r="E1942" s="35"/>
      <c r="F1942" s="36"/>
      <c r="G1942" s="35"/>
      <c r="H1942" s="35"/>
      <c r="I1942" s="200"/>
      <c r="J1942" s="199"/>
      <c r="K1942" s="204"/>
      <c r="L1942" s="85"/>
      <c r="M1942" s="85"/>
      <c r="N1942" s="85"/>
      <c r="O1942" s="158"/>
    </row>
    <row r="1943" spans="1:15" ht="15" customHeight="1" x14ac:dyDescent="0.25">
      <c r="A1943" s="82"/>
      <c r="B1943" s="35"/>
      <c r="C1943" s="37"/>
      <c r="D1943" s="35"/>
      <c r="E1943" s="35"/>
      <c r="F1943" s="36"/>
      <c r="G1943" s="35"/>
      <c r="H1943" s="35"/>
      <c r="I1943" s="200"/>
      <c r="J1943" s="199"/>
      <c r="K1943" s="204"/>
      <c r="L1943" s="85"/>
      <c r="M1943" s="85"/>
      <c r="N1943" s="85"/>
      <c r="O1943" s="158"/>
    </row>
    <row r="1944" spans="1:15" ht="15" customHeight="1" x14ac:dyDescent="0.25">
      <c r="A1944" s="82"/>
      <c r="B1944" s="35"/>
      <c r="C1944" s="37"/>
      <c r="D1944" s="35"/>
      <c r="E1944" s="35"/>
      <c r="F1944" s="36"/>
      <c r="G1944" s="35"/>
      <c r="H1944" s="35"/>
      <c r="I1944" s="200"/>
      <c r="J1944" s="199"/>
      <c r="K1944" s="204"/>
      <c r="L1944" s="85"/>
      <c r="M1944" s="85"/>
      <c r="N1944" s="85"/>
      <c r="O1944" s="158"/>
    </row>
    <row r="1945" spans="1:15" ht="15" customHeight="1" x14ac:dyDescent="0.25">
      <c r="A1945" s="82"/>
      <c r="B1945" s="35"/>
      <c r="C1945" s="37"/>
      <c r="D1945" s="35"/>
      <c r="E1945" s="35"/>
      <c r="F1945" s="36"/>
      <c r="G1945" s="35"/>
      <c r="H1945" s="35"/>
      <c r="I1945" s="200"/>
      <c r="J1945" s="199"/>
      <c r="K1945" s="204"/>
      <c r="L1945" s="85"/>
      <c r="M1945" s="85"/>
      <c r="N1945" s="85"/>
      <c r="O1945" s="158"/>
    </row>
    <row r="1946" spans="1:15" ht="15" customHeight="1" x14ac:dyDescent="0.25">
      <c r="A1946" s="82"/>
      <c r="B1946" s="35"/>
      <c r="C1946" s="37"/>
      <c r="D1946" s="35"/>
      <c r="E1946" s="35"/>
      <c r="F1946" s="36"/>
      <c r="G1946" s="35"/>
      <c r="H1946" s="35"/>
      <c r="I1946" s="200"/>
      <c r="J1946" s="199"/>
      <c r="K1946" s="204"/>
      <c r="L1946" s="85"/>
      <c r="M1946" s="85"/>
      <c r="N1946" s="85"/>
      <c r="O1946" s="158"/>
    </row>
    <row r="1947" spans="1:15" ht="15" customHeight="1" x14ac:dyDescent="0.25">
      <c r="A1947" s="82"/>
      <c r="B1947" s="35"/>
      <c r="C1947" s="37"/>
      <c r="D1947" s="35"/>
      <c r="E1947" s="35"/>
      <c r="F1947" s="36"/>
      <c r="G1947" s="35"/>
      <c r="H1947" s="35"/>
      <c r="I1947" s="200"/>
      <c r="J1947" s="199"/>
      <c r="K1947" s="204"/>
      <c r="L1947" s="85"/>
      <c r="M1947" s="85"/>
      <c r="N1947" s="85"/>
      <c r="O1947" s="158"/>
    </row>
    <row r="1948" spans="1:15" ht="15" customHeight="1" x14ac:dyDescent="0.25">
      <c r="A1948" s="82"/>
      <c r="B1948" s="35"/>
      <c r="C1948" s="37"/>
      <c r="D1948" s="35"/>
      <c r="E1948" s="35"/>
      <c r="F1948" s="36"/>
      <c r="G1948" s="35"/>
      <c r="H1948" s="35"/>
      <c r="I1948" s="200"/>
      <c r="J1948" s="199"/>
      <c r="K1948" s="204"/>
      <c r="L1948" s="85"/>
      <c r="M1948" s="85"/>
      <c r="N1948" s="85"/>
      <c r="O1948" s="158"/>
    </row>
    <row r="1949" spans="1:15" ht="15" customHeight="1" x14ac:dyDescent="0.25">
      <c r="A1949" s="82"/>
      <c r="B1949" s="35"/>
      <c r="C1949" s="37"/>
      <c r="D1949" s="35"/>
      <c r="E1949" s="35"/>
      <c r="F1949" s="36"/>
      <c r="G1949" s="35"/>
      <c r="H1949" s="35"/>
      <c r="I1949" s="200"/>
      <c r="J1949" s="199"/>
      <c r="K1949" s="204"/>
      <c r="L1949" s="85"/>
      <c r="M1949" s="85"/>
      <c r="N1949" s="85"/>
      <c r="O1949" s="158"/>
    </row>
    <row r="1950" spans="1:15" ht="15" customHeight="1" x14ac:dyDescent="0.25">
      <c r="A1950" s="82"/>
      <c r="B1950" s="35"/>
      <c r="C1950" s="37"/>
      <c r="D1950" s="35"/>
      <c r="E1950" s="35"/>
      <c r="F1950" s="36"/>
      <c r="G1950" s="35"/>
      <c r="H1950" s="35"/>
      <c r="I1950" s="200"/>
      <c r="J1950" s="199"/>
      <c r="K1950" s="204"/>
      <c r="L1950" s="85"/>
      <c r="M1950" s="85"/>
      <c r="N1950" s="85"/>
      <c r="O1950" s="158"/>
    </row>
    <row r="1951" spans="1:15" ht="15" customHeight="1" x14ac:dyDescent="0.25">
      <c r="A1951" s="82"/>
      <c r="B1951" s="35"/>
      <c r="C1951" s="37"/>
      <c r="D1951" s="35"/>
      <c r="E1951" s="35"/>
      <c r="F1951" s="36"/>
      <c r="G1951" s="35"/>
      <c r="H1951" s="35"/>
      <c r="I1951" s="200"/>
      <c r="J1951" s="199"/>
      <c r="K1951" s="204"/>
      <c r="L1951" s="85"/>
      <c r="M1951" s="85"/>
      <c r="N1951" s="85"/>
      <c r="O1951" s="158"/>
    </row>
    <row r="1952" spans="1:15" ht="15" customHeight="1" x14ac:dyDescent="0.25">
      <c r="A1952" s="82"/>
      <c r="B1952" s="35"/>
      <c r="C1952" s="37"/>
      <c r="D1952" s="35"/>
      <c r="E1952" s="35"/>
      <c r="F1952" s="36"/>
      <c r="G1952" s="35"/>
      <c r="H1952" s="35"/>
      <c r="I1952" s="200"/>
      <c r="J1952" s="199"/>
      <c r="K1952" s="204"/>
      <c r="L1952" s="85"/>
      <c r="M1952" s="85"/>
      <c r="N1952" s="85"/>
      <c r="O1952" s="158"/>
    </row>
    <row r="1953" spans="1:15" ht="15" customHeight="1" x14ac:dyDescent="0.25">
      <c r="A1953" s="82"/>
      <c r="B1953" s="35"/>
      <c r="C1953" s="37"/>
      <c r="D1953" s="35"/>
      <c r="E1953" s="35"/>
      <c r="F1953" s="36"/>
      <c r="G1953" s="35"/>
      <c r="H1953" s="35"/>
      <c r="I1953" s="200"/>
      <c r="J1953" s="199"/>
      <c r="K1953" s="204"/>
      <c r="L1953" s="85"/>
      <c r="M1953" s="85"/>
      <c r="N1953" s="85"/>
      <c r="O1953" s="158"/>
    </row>
    <row r="1954" spans="1:15" ht="15" customHeight="1" x14ac:dyDescent="0.25">
      <c r="A1954" s="82"/>
      <c r="B1954" s="35"/>
      <c r="C1954" s="37"/>
      <c r="D1954" s="35"/>
      <c r="E1954" s="35"/>
      <c r="F1954" s="36"/>
      <c r="G1954" s="35"/>
      <c r="H1954" s="35"/>
      <c r="I1954" s="200"/>
      <c r="J1954" s="199"/>
      <c r="K1954" s="204"/>
      <c r="L1954" s="85"/>
      <c r="M1954" s="85"/>
      <c r="N1954" s="85"/>
      <c r="O1954" s="158"/>
    </row>
    <row r="1955" spans="1:15" ht="15" customHeight="1" x14ac:dyDescent="0.25">
      <c r="A1955" s="82"/>
      <c r="B1955" s="35"/>
      <c r="C1955" s="37"/>
      <c r="D1955" s="35"/>
      <c r="E1955" s="35"/>
      <c r="F1955" s="36"/>
      <c r="G1955" s="35"/>
      <c r="H1955" s="35"/>
      <c r="I1955" s="200"/>
      <c r="J1955" s="199"/>
      <c r="K1955" s="204"/>
      <c r="L1955" s="85"/>
      <c r="M1955" s="85"/>
      <c r="N1955" s="85"/>
      <c r="O1955" s="158"/>
    </row>
    <row r="1956" spans="1:15" ht="15" customHeight="1" x14ac:dyDescent="0.25">
      <c r="A1956" s="82"/>
      <c r="B1956" s="35"/>
      <c r="C1956" s="37"/>
      <c r="D1956" s="35"/>
      <c r="E1956" s="35"/>
      <c r="F1956" s="36"/>
      <c r="G1956" s="35"/>
      <c r="H1956" s="35"/>
      <c r="I1956" s="200"/>
      <c r="J1956" s="199"/>
      <c r="K1956" s="204"/>
      <c r="L1956" s="85"/>
      <c r="M1956" s="85"/>
      <c r="N1956" s="85"/>
      <c r="O1956" s="158"/>
    </row>
    <row r="1957" spans="1:15" ht="15" customHeight="1" x14ac:dyDescent="0.25">
      <c r="A1957" s="82"/>
      <c r="B1957" s="35"/>
      <c r="C1957" s="37"/>
      <c r="D1957" s="35"/>
      <c r="E1957" s="35"/>
      <c r="F1957" s="36"/>
      <c r="G1957" s="35"/>
      <c r="H1957" s="35"/>
      <c r="I1957" s="200"/>
      <c r="J1957" s="199"/>
      <c r="K1957" s="204"/>
      <c r="L1957" s="85"/>
      <c r="M1957" s="85"/>
      <c r="N1957" s="85"/>
      <c r="O1957" s="158"/>
    </row>
    <row r="1958" spans="1:15" ht="15" customHeight="1" x14ac:dyDescent="0.25">
      <c r="A1958" s="82"/>
      <c r="B1958" s="35"/>
      <c r="C1958" s="37"/>
      <c r="D1958" s="35"/>
      <c r="E1958" s="35"/>
      <c r="F1958" s="36"/>
      <c r="G1958" s="35"/>
      <c r="H1958" s="35"/>
      <c r="I1958" s="200"/>
      <c r="J1958" s="199"/>
      <c r="K1958" s="204"/>
      <c r="L1958" s="85"/>
      <c r="M1958" s="85"/>
      <c r="N1958" s="85"/>
      <c r="O1958" s="158"/>
    </row>
    <row r="1959" spans="1:15" ht="15" customHeight="1" x14ac:dyDescent="0.25">
      <c r="A1959" s="82"/>
      <c r="B1959" s="35"/>
      <c r="C1959" s="37"/>
      <c r="D1959" s="35"/>
      <c r="E1959" s="35"/>
      <c r="F1959" s="36"/>
      <c r="G1959" s="35"/>
      <c r="H1959" s="35"/>
      <c r="I1959" s="200"/>
      <c r="J1959" s="199"/>
      <c r="K1959" s="204"/>
      <c r="L1959" s="85"/>
      <c r="M1959" s="85"/>
      <c r="N1959" s="85"/>
      <c r="O1959" s="158"/>
    </row>
    <row r="1960" spans="1:15" ht="15" customHeight="1" x14ac:dyDescent="0.25">
      <c r="A1960" s="82"/>
      <c r="B1960" s="35"/>
      <c r="C1960" s="37"/>
      <c r="D1960" s="35"/>
      <c r="E1960" s="35"/>
      <c r="F1960" s="36"/>
      <c r="G1960" s="35"/>
      <c r="H1960" s="35"/>
      <c r="I1960" s="200"/>
      <c r="J1960" s="199"/>
      <c r="K1960" s="204"/>
      <c r="L1960" s="85"/>
      <c r="M1960" s="85"/>
      <c r="N1960" s="85"/>
      <c r="O1960" s="158"/>
    </row>
    <row r="1961" spans="1:15" ht="15" customHeight="1" x14ac:dyDescent="0.25">
      <c r="A1961" s="82"/>
      <c r="B1961" s="35"/>
      <c r="C1961" s="37"/>
      <c r="D1961" s="35"/>
      <c r="E1961" s="35"/>
      <c r="F1961" s="36"/>
      <c r="G1961" s="35"/>
      <c r="H1961" s="35"/>
      <c r="I1961" s="200"/>
      <c r="J1961" s="199"/>
      <c r="K1961" s="204"/>
      <c r="L1961" s="85"/>
      <c r="M1961" s="85"/>
      <c r="N1961" s="85"/>
      <c r="O1961" s="158"/>
    </row>
    <row r="1962" spans="1:15" ht="15" customHeight="1" x14ac:dyDescent="0.25">
      <c r="A1962" s="82"/>
      <c r="B1962" s="35"/>
      <c r="C1962" s="37"/>
      <c r="D1962" s="35"/>
      <c r="E1962" s="35"/>
      <c r="F1962" s="36"/>
      <c r="G1962" s="35"/>
      <c r="H1962" s="35"/>
      <c r="I1962" s="200"/>
      <c r="J1962" s="199"/>
      <c r="K1962" s="204"/>
      <c r="L1962" s="85"/>
      <c r="M1962" s="85"/>
      <c r="N1962" s="85"/>
      <c r="O1962" s="158"/>
    </row>
    <row r="1963" spans="1:15" ht="15" customHeight="1" x14ac:dyDescent="0.25">
      <c r="A1963" s="82"/>
      <c r="B1963" s="35"/>
      <c r="C1963" s="37"/>
      <c r="D1963" s="35"/>
      <c r="E1963" s="35"/>
      <c r="F1963" s="36"/>
      <c r="G1963" s="35"/>
      <c r="H1963" s="35"/>
      <c r="I1963" s="200"/>
      <c r="J1963" s="199"/>
      <c r="K1963" s="204"/>
      <c r="L1963" s="85"/>
      <c r="M1963" s="85"/>
      <c r="N1963" s="85"/>
      <c r="O1963" s="158"/>
    </row>
    <row r="1964" spans="1:15" ht="15" customHeight="1" x14ac:dyDescent="0.25">
      <c r="A1964" s="82"/>
      <c r="B1964" s="35"/>
      <c r="C1964" s="37"/>
      <c r="D1964" s="35"/>
      <c r="E1964" s="35"/>
      <c r="F1964" s="36"/>
      <c r="G1964" s="35"/>
      <c r="H1964" s="35"/>
      <c r="I1964" s="200"/>
      <c r="J1964" s="199"/>
      <c r="K1964" s="204"/>
      <c r="L1964" s="85"/>
      <c r="M1964" s="85"/>
      <c r="N1964" s="85"/>
      <c r="O1964" s="158"/>
    </row>
    <row r="1965" spans="1:15" ht="15" customHeight="1" x14ac:dyDescent="0.25">
      <c r="A1965" s="82"/>
      <c r="B1965" s="35"/>
      <c r="C1965" s="37"/>
      <c r="D1965" s="35"/>
      <c r="E1965" s="35"/>
      <c r="F1965" s="36"/>
      <c r="G1965" s="35"/>
      <c r="H1965" s="35"/>
      <c r="I1965" s="200"/>
      <c r="J1965" s="199"/>
      <c r="K1965" s="204"/>
      <c r="L1965" s="85"/>
      <c r="M1965" s="85"/>
      <c r="N1965" s="85"/>
      <c r="O1965" s="158"/>
    </row>
    <row r="1966" spans="1:15" ht="15" customHeight="1" x14ac:dyDescent="0.25">
      <c r="A1966" s="82"/>
      <c r="B1966" s="35"/>
      <c r="C1966" s="37"/>
      <c r="D1966" s="35"/>
      <c r="E1966" s="35"/>
      <c r="F1966" s="36"/>
      <c r="G1966" s="35"/>
      <c r="H1966" s="35"/>
      <c r="I1966" s="200"/>
      <c r="J1966" s="199"/>
      <c r="K1966" s="204"/>
      <c r="L1966" s="85"/>
      <c r="M1966" s="85"/>
      <c r="N1966" s="85"/>
      <c r="O1966" s="158"/>
    </row>
    <row r="1967" spans="1:15" ht="15" customHeight="1" x14ac:dyDescent="0.25">
      <c r="A1967" s="82"/>
      <c r="B1967" s="35"/>
      <c r="C1967" s="37"/>
      <c r="D1967" s="35"/>
      <c r="E1967" s="35"/>
      <c r="F1967" s="36"/>
      <c r="G1967" s="35"/>
      <c r="H1967" s="35"/>
      <c r="I1967" s="200"/>
      <c r="J1967" s="199"/>
      <c r="K1967" s="204"/>
      <c r="L1967" s="85"/>
      <c r="M1967" s="85"/>
      <c r="N1967" s="85"/>
      <c r="O1967" s="158"/>
    </row>
    <row r="1968" spans="1:15" ht="15" customHeight="1" x14ac:dyDescent="0.25">
      <c r="A1968" s="82"/>
      <c r="B1968" s="35"/>
      <c r="C1968" s="37"/>
      <c r="D1968" s="35"/>
      <c r="E1968" s="35"/>
      <c r="F1968" s="36"/>
      <c r="G1968" s="35"/>
      <c r="H1968" s="35"/>
      <c r="I1968" s="200"/>
      <c r="J1968" s="199"/>
      <c r="K1968" s="204"/>
      <c r="L1968" s="85"/>
      <c r="M1968" s="85"/>
      <c r="N1968" s="85"/>
      <c r="O1968" s="158"/>
    </row>
    <row r="1969" spans="1:15" ht="15" customHeight="1" x14ac:dyDescent="0.25">
      <c r="A1969" s="82"/>
      <c r="B1969" s="35"/>
      <c r="C1969" s="37"/>
      <c r="D1969" s="35"/>
      <c r="E1969" s="35"/>
      <c r="F1969" s="36"/>
      <c r="G1969" s="35"/>
      <c r="H1969" s="35"/>
      <c r="I1969" s="200"/>
      <c r="J1969" s="199"/>
      <c r="K1969" s="204"/>
      <c r="L1969" s="85"/>
      <c r="M1969" s="85"/>
      <c r="N1969" s="85"/>
      <c r="O1969" s="158"/>
    </row>
    <row r="1970" spans="1:15" ht="15" customHeight="1" x14ac:dyDescent="0.25">
      <c r="A1970" s="82"/>
      <c r="B1970" s="35"/>
      <c r="C1970" s="37"/>
      <c r="D1970" s="35"/>
      <c r="E1970" s="35"/>
      <c r="F1970" s="36"/>
      <c r="G1970" s="35"/>
      <c r="H1970" s="35"/>
      <c r="I1970" s="200"/>
      <c r="J1970" s="199"/>
      <c r="K1970" s="204"/>
      <c r="L1970" s="85"/>
      <c r="M1970" s="85"/>
      <c r="N1970" s="85"/>
      <c r="O1970" s="158"/>
    </row>
    <row r="1971" spans="1:15" ht="15" customHeight="1" x14ac:dyDescent="0.25">
      <c r="A1971" s="82"/>
      <c r="B1971" s="35"/>
      <c r="C1971" s="37"/>
      <c r="D1971" s="35"/>
      <c r="E1971" s="35"/>
      <c r="F1971" s="36"/>
      <c r="G1971" s="35"/>
      <c r="H1971" s="35"/>
      <c r="I1971" s="200"/>
      <c r="J1971" s="199"/>
      <c r="K1971" s="204"/>
      <c r="L1971" s="85"/>
      <c r="M1971" s="85"/>
      <c r="N1971" s="85"/>
      <c r="O1971" s="158"/>
    </row>
    <row r="1972" spans="1:15" ht="15" customHeight="1" x14ac:dyDescent="0.25">
      <c r="A1972" s="82"/>
      <c r="B1972" s="35"/>
      <c r="C1972" s="37"/>
      <c r="D1972" s="35"/>
      <c r="E1972" s="35"/>
      <c r="F1972" s="36"/>
      <c r="G1972" s="35"/>
      <c r="H1972" s="35"/>
      <c r="I1972" s="200"/>
      <c r="J1972" s="199"/>
      <c r="K1972" s="204"/>
      <c r="L1972" s="85"/>
      <c r="M1972" s="85"/>
      <c r="N1972" s="85"/>
      <c r="O1972" s="158"/>
    </row>
    <row r="1973" spans="1:15" ht="15" customHeight="1" x14ac:dyDescent="0.25">
      <c r="A1973" s="82"/>
      <c r="B1973" s="35"/>
      <c r="C1973" s="37"/>
      <c r="D1973" s="35"/>
      <c r="E1973" s="35"/>
      <c r="F1973" s="36"/>
      <c r="G1973" s="35"/>
      <c r="H1973" s="35"/>
      <c r="I1973" s="200"/>
      <c r="J1973" s="199"/>
      <c r="K1973" s="204"/>
      <c r="L1973" s="85"/>
      <c r="M1973" s="85"/>
      <c r="N1973" s="85"/>
      <c r="O1973" s="158"/>
    </row>
    <row r="1974" spans="1:15" ht="15" customHeight="1" x14ac:dyDescent="0.25">
      <c r="A1974" s="82"/>
      <c r="B1974" s="35"/>
      <c r="C1974" s="37"/>
      <c r="D1974" s="35"/>
      <c r="E1974" s="35"/>
      <c r="F1974" s="36"/>
      <c r="G1974" s="35"/>
      <c r="H1974" s="35"/>
      <c r="I1974" s="200"/>
      <c r="J1974" s="199"/>
      <c r="K1974" s="204"/>
      <c r="L1974" s="85"/>
      <c r="M1974" s="85"/>
      <c r="N1974" s="85"/>
      <c r="O1974" s="158"/>
    </row>
    <row r="1975" spans="1:15" ht="15" customHeight="1" x14ac:dyDescent="0.25">
      <c r="A1975" s="82"/>
      <c r="B1975" s="35"/>
      <c r="C1975" s="37"/>
      <c r="D1975" s="35"/>
      <c r="E1975" s="35"/>
      <c r="F1975" s="36"/>
      <c r="G1975" s="35"/>
      <c r="H1975" s="35"/>
      <c r="I1975" s="200"/>
      <c r="J1975" s="199"/>
      <c r="K1975" s="204"/>
      <c r="L1975" s="85"/>
      <c r="M1975" s="85"/>
      <c r="N1975" s="85"/>
      <c r="O1975" s="158"/>
    </row>
    <row r="1976" spans="1:15" ht="15" customHeight="1" x14ac:dyDescent="0.25">
      <c r="A1976" s="82"/>
      <c r="B1976" s="35"/>
      <c r="C1976" s="37"/>
      <c r="D1976" s="35"/>
      <c r="E1976" s="35"/>
      <c r="F1976" s="36"/>
      <c r="G1976" s="35"/>
      <c r="H1976" s="35"/>
      <c r="I1976" s="200"/>
      <c r="J1976" s="199"/>
      <c r="K1976" s="204"/>
      <c r="L1976" s="85"/>
      <c r="M1976" s="85"/>
      <c r="N1976" s="85"/>
      <c r="O1976" s="158"/>
    </row>
    <row r="1977" spans="1:15" ht="15" customHeight="1" x14ac:dyDescent="0.25">
      <c r="A1977" s="82"/>
      <c r="B1977" s="35"/>
      <c r="C1977" s="37"/>
      <c r="D1977" s="35"/>
      <c r="E1977" s="35"/>
      <c r="F1977" s="36"/>
      <c r="G1977" s="35"/>
      <c r="H1977" s="35"/>
      <c r="I1977" s="200"/>
      <c r="J1977" s="199"/>
      <c r="K1977" s="204"/>
      <c r="L1977" s="85"/>
      <c r="M1977" s="85"/>
      <c r="N1977" s="85"/>
      <c r="O1977" s="158"/>
    </row>
    <row r="1978" spans="1:15" ht="15" customHeight="1" x14ac:dyDescent="0.25">
      <c r="A1978" s="82"/>
      <c r="B1978" s="35"/>
      <c r="C1978" s="37"/>
      <c r="D1978" s="35"/>
      <c r="E1978" s="35"/>
      <c r="F1978" s="36"/>
      <c r="G1978" s="35"/>
      <c r="H1978" s="35"/>
      <c r="I1978" s="200"/>
      <c r="J1978" s="199"/>
      <c r="K1978" s="204"/>
      <c r="L1978" s="85"/>
      <c r="M1978" s="85"/>
      <c r="N1978" s="85"/>
      <c r="O1978" s="158"/>
    </row>
    <row r="1979" spans="1:15" ht="15" customHeight="1" x14ac:dyDescent="0.25">
      <c r="A1979" s="82"/>
      <c r="B1979" s="35"/>
      <c r="C1979" s="37"/>
      <c r="D1979" s="35"/>
      <c r="E1979" s="35"/>
      <c r="F1979" s="36"/>
      <c r="G1979" s="35"/>
      <c r="H1979" s="35"/>
      <c r="I1979" s="200"/>
      <c r="J1979" s="199"/>
      <c r="K1979" s="204"/>
      <c r="L1979" s="85"/>
      <c r="M1979" s="85"/>
      <c r="N1979" s="85"/>
      <c r="O1979" s="158"/>
    </row>
    <row r="1980" spans="1:15" ht="15" customHeight="1" x14ac:dyDescent="0.25">
      <c r="A1980" s="82"/>
      <c r="B1980" s="35"/>
      <c r="C1980" s="37"/>
      <c r="D1980" s="35"/>
      <c r="E1980" s="35"/>
      <c r="F1980" s="36"/>
      <c r="G1980" s="35"/>
      <c r="H1980" s="35"/>
      <c r="I1980" s="200"/>
      <c r="J1980" s="199"/>
      <c r="K1980" s="204"/>
      <c r="L1980" s="85"/>
      <c r="M1980" s="85"/>
      <c r="N1980" s="85"/>
      <c r="O1980" s="158"/>
    </row>
    <row r="1981" spans="1:15" ht="15" customHeight="1" x14ac:dyDescent="0.25">
      <c r="A1981" s="82"/>
      <c r="B1981" s="35"/>
      <c r="C1981" s="37"/>
      <c r="D1981" s="35"/>
      <c r="E1981" s="35"/>
      <c r="F1981" s="36"/>
      <c r="G1981" s="35"/>
      <c r="H1981" s="35"/>
      <c r="I1981" s="200"/>
      <c r="J1981" s="199"/>
      <c r="K1981" s="204"/>
      <c r="L1981" s="85"/>
      <c r="M1981" s="85"/>
      <c r="N1981" s="85"/>
      <c r="O1981" s="158"/>
    </row>
    <row r="1982" spans="1:15" ht="15" customHeight="1" x14ac:dyDescent="0.25">
      <c r="A1982" s="82"/>
      <c r="B1982" s="35"/>
      <c r="C1982" s="37"/>
      <c r="D1982" s="35"/>
      <c r="E1982" s="35"/>
      <c r="F1982" s="36"/>
      <c r="G1982" s="35"/>
      <c r="H1982" s="35"/>
      <c r="I1982" s="200"/>
      <c r="J1982" s="199"/>
      <c r="K1982" s="204"/>
      <c r="L1982" s="85"/>
      <c r="M1982" s="85"/>
      <c r="N1982" s="85"/>
      <c r="O1982" s="158"/>
    </row>
    <row r="1983" spans="1:15" ht="15" customHeight="1" x14ac:dyDescent="0.25">
      <c r="A1983" s="82"/>
      <c r="B1983" s="35"/>
      <c r="C1983" s="37"/>
      <c r="D1983" s="35"/>
      <c r="E1983" s="35"/>
      <c r="F1983" s="36"/>
      <c r="G1983" s="35"/>
      <c r="H1983" s="35"/>
      <c r="I1983" s="200"/>
      <c r="J1983" s="199"/>
      <c r="K1983" s="204"/>
      <c r="L1983" s="85"/>
      <c r="M1983" s="85"/>
      <c r="N1983" s="85"/>
      <c r="O1983" s="158"/>
    </row>
    <row r="1984" spans="1:15" ht="15" customHeight="1" x14ac:dyDescent="0.25">
      <c r="A1984" s="82"/>
      <c r="B1984" s="35"/>
      <c r="C1984" s="37"/>
      <c r="D1984" s="35"/>
      <c r="E1984" s="35"/>
      <c r="F1984" s="36"/>
      <c r="G1984" s="35"/>
      <c r="H1984" s="35"/>
      <c r="I1984" s="200"/>
      <c r="J1984" s="199"/>
      <c r="K1984" s="204"/>
      <c r="L1984" s="85"/>
      <c r="M1984" s="85"/>
      <c r="N1984" s="85"/>
      <c r="O1984" s="158"/>
    </row>
    <row r="1985" spans="1:15" ht="15" customHeight="1" x14ac:dyDescent="0.25">
      <c r="A1985" s="82"/>
      <c r="B1985" s="35"/>
      <c r="C1985" s="37"/>
      <c r="D1985" s="35"/>
      <c r="E1985" s="35"/>
      <c r="F1985" s="36"/>
      <c r="G1985" s="35"/>
      <c r="H1985" s="35"/>
      <c r="I1985" s="200"/>
      <c r="J1985" s="199"/>
      <c r="K1985" s="204"/>
      <c r="L1985" s="85"/>
      <c r="M1985" s="85"/>
      <c r="N1985" s="85"/>
      <c r="O1985" s="158"/>
    </row>
    <row r="1986" spans="1:15" ht="15" customHeight="1" x14ac:dyDescent="0.25">
      <c r="A1986" s="82"/>
      <c r="B1986" s="35"/>
      <c r="C1986" s="37"/>
      <c r="D1986" s="35"/>
      <c r="E1986" s="35"/>
      <c r="F1986" s="36"/>
      <c r="G1986" s="35"/>
      <c r="H1986" s="35"/>
      <c r="I1986" s="200"/>
      <c r="J1986" s="199"/>
      <c r="K1986" s="204"/>
      <c r="L1986" s="85"/>
      <c r="M1986" s="85"/>
      <c r="N1986" s="85"/>
      <c r="O1986" s="158"/>
    </row>
    <row r="1987" spans="1:15" ht="15" customHeight="1" x14ac:dyDescent="0.25">
      <c r="A1987" s="82"/>
      <c r="B1987" s="35"/>
      <c r="C1987" s="37"/>
      <c r="D1987" s="35"/>
      <c r="E1987" s="35"/>
      <c r="F1987" s="36"/>
      <c r="G1987" s="35"/>
      <c r="H1987" s="35"/>
      <c r="I1987" s="200"/>
      <c r="J1987" s="199"/>
      <c r="K1987" s="204"/>
      <c r="L1987" s="85"/>
      <c r="M1987" s="85"/>
      <c r="N1987" s="85"/>
      <c r="O1987" s="158"/>
    </row>
    <row r="1988" spans="1:15" ht="15" customHeight="1" x14ac:dyDescent="0.25">
      <c r="A1988" s="82"/>
      <c r="B1988" s="35"/>
      <c r="C1988" s="37"/>
      <c r="D1988" s="35"/>
      <c r="E1988" s="35"/>
      <c r="F1988" s="36"/>
      <c r="G1988" s="35"/>
      <c r="H1988" s="35"/>
      <c r="I1988" s="200"/>
      <c r="J1988" s="199"/>
      <c r="K1988" s="204"/>
      <c r="L1988" s="85"/>
      <c r="M1988" s="85"/>
      <c r="N1988" s="85"/>
      <c r="O1988" s="158"/>
    </row>
    <row r="1989" spans="1:15" ht="15" customHeight="1" x14ac:dyDescent="0.25">
      <c r="A1989" s="82"/>
      <c r="B1989" s="35"/>
      <c r="C1989" s="37"/>
      <c r="D1989" s="35"/>
      <c r="E1989" s="35"/>
      <c r="F1989" s="36"/>
      <c r="G1989" s="35"/>
      <c r="H1989" s="35"/>
      <c r="I1989" s="200"/>
      <c r="J1989" s="199"/>
      <c r="K1989" s="204"/>
      <c r="L1989" s="85"/>
      <c r="M1989" s="85"/>
      <c r="N1989" s="85"/>
      <c r="O1989" s="158"/>
    </row>
    <row r="1990" spans="1:15" ht="15" customHeight="1" x14ac:dyDescent="0.25">
      <c r="A1990" s="82"/>
      <c r="B1990" s="35"/>
      <c r="C1990" s="37"/>
      <c r="D1990" s="35"/>
      <c r="E1990" s="35"/>
      <c r="F1990" s="36"/>
      <c r="G1990" s="35"/>
      <c r="H1990" s="35"/>
      <c r="I1990" s="200"/>
      <c r="J1990" s="199"/>
      <c r="K1990" s="204"/>
      <c r="L1990" s="85"/>
      <c r="M1990" s="85"/>
      <c r="N1990" s="85"/>
      <c r="O1990" s="158"/>
    </row>
    <row r="1991" spans="1:15" ht="15" customHeight="1" x14ac:dyDescent="0.25">
      <c r="A1991" s="82"/>
      <c r="B1991" s="35"/>
      <c r="C1991" s="37"/>
      <c r="D1991" s="35"/>
      <c r="E1991" s="35"/>
      <c r="F1991" s="36"/>
      <c r="G1991" s="35"/>
      <c r="H1991" s="35"/>
      <c r="I1991" s="200"/>
      <c r="J1991" s="199"/>
      <c r="K1991" s="204"/>
      <c r="L1991" s="85"/>
      <c r="M1991" s="85"/>
      <c r="N1991" s="85"/>
      <c r="O1991" s="158"/>
    </row>
    <row r="1992" spans="1:15" ht="15" customHeight="1" x14ac:dyDescent="0.25">
      <c r="A1992" s="82"/>
      <c r="B1992" s="35"/>
      <c r="C1992" s="37"/>
      <c r="D1992" s="35"/>
      <c r="E1992" s="35"/>
      <c r="F1992" s="36"/>
      <c r="G1992" s="35"/>
      <c r="H1992" s="35"/>
      <c r="I1992" s="200"/>
      <c r="J1992" s="199"/>
      <c r="K1992" s="204"/>
      <c r="L1992" s="85"/>
      <c r="M1992" s="85"/>
      <c r="N1992" s="85"/>
      <c r="O1992" s="158"/>
    </row>
    <row r="1993" spans="1:15" ht="15" customHeight="1" x14ac:dyDescent="0.25">
      <c r="A1993" s="82"/>
      <c r="B1993" s="35"/>
      <c r="C1993" s="37"/>
      <c r="D1993" s="35"/>
      <c r="E1993" s="35"/>
      <c r="F1993" s="36"/>
      <c r="G1993" s="35"/>
      <c r="H1993" s="35"/>
      <c r="I1993" s="200"/>
      <c r="J1993" s="199"/>
      <c r="K1993" s="204"/>
      <c r="L1993" s="85"/>
      <c r="M1993" s="85"/>
      <c r="N1993" s="85"/>
      <c r="O1993" s="158"/>
    </row>
    <row r="1994" spans="1:15" ht="15" customHeight="1" x14ac:dyDescent="0.25">
      <c r="A1994" s="82"/>
      <c r="B1994" s="35"/>
      <c r="C1994" s="37"/>
      <c r="D1994" s="35"/>
      <c r="E1994" s="35"/>
      <c r="F1994" s="36"/>
      <c r="G1994" s="35"/>
      <c r="H1994" s="35"/>
      <c r="I1994" s="200"/>
      <c r="J1994" s="199"/>
      <c r="K1994" s="204"/>
      <c r="L1994" s="85"/>
      <c r="M1994" s="85"/>
      <c r="N1994" s="85"/>
      <c r="O1994" s="158"/>
    </row>
    <row r="1995" spans="1:15" ht="15" customHeight="1" x14ac:dyDescent="0.25">
      <c r="A1995" s="82"/>
      <c r="B1995" s="35"/>
      <c r="C1995" s="37"/>
      <c r="D1995" s="35"/>
      <c r="E1995" s="35"/>
      <c r="F1995" s="36"/>
      <c r="G1995" s="35"/>
      <c r="H1995" s="35"/>
      <c r="I1995" s="200"/>
      <c r="J1995" s="199"/>
      <c r="K1995" s="204"/>
      <c r="L1995" s="85"/>
      <c r="M1995" s="85"/>
      <c r="N1995" s="85"/>
      <c r="O1995" s="158"/>
    </row>
    <row r="1996" spans="1:15" ht="15" customHeight="1" x14ac:dyDescent="0.25">
      <c r="A1996" s="82"/>
      <c r="B1996" s="35"/>
      <c r="C1996" s="37"/>
      <c r="D1996" s="35"/>
      <c r="E1996" s="35"/>
      <c r="F1996" s="36"/>
      <c r="G1996" s="35"/>
      <c r="H1996" s="35"/>
      <c r="I1996" s="200"/>
      <c r="J1996" s="199"/>
      <c r="K1996" s="204"/>
      <c r="L1996" s="85"/>
      <c r="M1996" s="85"/>
      <c r="N1996" s="85"/>
      <c r="O1996" s="158"/>
    </row>
    <row r="1997" spans="1:15" ht="15" customHeight="1" x14ac:dyDescent="0.25">
      <c r="A1997" s="82"/>
      <c r="B1997" s="35"/>
      <c r="C1997" s="37"/>
      <c r="D1997" s="35"/>
      <c r="E1997" s="35"/>
      <c r="F1997" s="36"/>
      <c r="G1997" s="35"/>
      <c r="H1997" s="35"/>
      <c r="I1997" s="200"/>
      <c r="J1997" s="199"/>
      <c r="K1997" s="204"/>
      <c r="L1997" s="85"/>
      <c r="M1997" s="85"/>
      <c r="N1997" s="85"/>
      <c r="O1997" s="158"/>
    </row>
    <row r="1998" spans="1:15" ht="15" customHeight="1" x14ac:dyDescent="0.25">
      <c r="A1998" s="82"/>
      <c r="B1998" s="35"/>
      <c r="C1998" s="37"/>
      <c r="D1998" s="35"/>
      <c r="E1998" s="35"/>
      <c r="F1998" s="36"/>
      <c r="G1998" s="35"/>
      <c r="H1998" s="35"/>
      <c r="I1998" s="200"/>
      <c r="J1998" s="199"/>
      <c r="K1998" s="204"/>
      <c r="L1998" s="85"/>
      <c r="M1998" s="85"/>
      <c r="N1998" s="85"/>
      <c r="O1998" s="158"/>
    </row>
    <row r="1999" spans="1:15" ht="15" customHeight="1" x14ac:dyDescent="0.25">
      <c r="A1999" s="82"/>
      <c r="B1999" s="35"/>
      <c r="C1999" s="37"/>
      <c r="D1999" s="35"/>
      <c r="E1999" s="35"/>
      <c r="F1999" s="36"/>
      <c r="G1999" s="35"/>
      <c r="H1999" s="35"/>
      <c r="I1999" s="200"/>
      <c r="J1999" s="199"/>
      <c r="K1999" s="204"/>
      <c r="L1999" s="85"/>
      <c r="M1999" s="85"/>
      <c r="N1999" s="85"/>
      <c r="O1999" s="158"/>
    </row>
    <row r="2000" spans="1:15" ht="15" customHeight="1" x14ac:dyDescent="0.25">
      <c r="A2000" s="82"/>
      <c r="B2000" s="35"/>
      <c r="C2000" s="37"/>
      <c r="D2000" s="35"/>
      <c r="E2000" s="35"/>
      <c r="F2000" s="36"/>
      <c r="G2000" s="35"/>
      <c r="H2000" s="35"/>
      <c r="I2000" s="200"/>
      <c r="J2000" s="199"/>
      <c r="K2000" s="204"/>
      <c r="L2000" s="85"/>
      <c r="M2000" s="85"/>
      <c r="N2000" s="85"/>
      <c r="O2000" s="158"/>
    </row>
    <row r="2001" spans="1:15" ht="15" customHeight="1" x14ac:dyDescent="0.25">
      <c r="A2001" s="82"/>
      <c r="B2001" s="35"/>
      <c r="C2001" s="37"/>
      <c r="D2001" s="35"/>
      <c r="E2001" s="35"/>
      <c r="F2001" s="36"/>
      <c r="G2001" s="35"/>
      <c r="H2001" s="35"/>
      <c r="I2001" s="200"/>
      <c r="J2001" s="199"/>
      <c r="K2001" s="204"/>
      <c r="L2001" s="85"/>
      <c r="M2001" s="85"/>
      <c r="N2001" s="85"/>
      <c r="O2001" s="158"/>
    </row>
    <row r="2002" spans="1:15" ht="15" customHeight="1" x14ac:dyDescent="0.25">
      <c r="A2002" s="82"/>
      <c r="B2002" s="35"/>
      <c r="C2002" s="37"/>
      <c r="D2002" s="35"/>
      <c r="E2002" s="35"/>
      <c r="F2002" s="36"/>
      <c r="G2002" s="35"/>
      <c r="H2002" s="35"/>
      <c r="I2002" s="200"/>
      <c r="J2002" s="199"/>
      <c r="K2002" s="204"/>
      <c r="L2002" s="85"/>
      <c r="M2002" s="85"/>
      <c r="N2002" s="85"/>
      <c r="O2002" s="158"/>
    </row>
    <row r="2003" spans="1:15" ht="15" customHeight="1" x14ac:dyDescent="0.25">
      <c r="A2003" s="82"/>
      <c r="B2003" s="35"/>
      <c r="C2003" s="37"/>
      <c r="D2003" s="35"/>
      <c r="E2003" s="35"/>
      <c r="F2003" s="36"/>
      <c r="G2003" s="35"/>
      <c r="H2003" s="35"/>
      <c r="I2003" s="200"/>
      <c r="J2003" s="199"/>
      <c r="K2003" s="204"/>
      <c r="L2003" s="85"/>
      <c r="M2003" s="85"/>
      <c r="N2003" s="85"/>
      <c r="O2003" s="158"/>
    </row>
    <row r="2004" spans="1:15" ht="15" customHeight="1" x14ac:dyDescent="0.25">
      <c r="A2004" s="82"/>
      <c r="B2004" s="35"/>
      <c r="C2004" s="37"/>
      <c r="D2004" s="35"/>
      <c r="E2004" s="35"/>
      <c r="F2004" s="36"/>
      <c r="G2004" s="35"/>
      <c r="H2004" s="35"/>
      <c r="I2004" s="200"/>
      <c r="J2004" s="199"/>
      <c r="K2004" s="204"/>
      <c r="L2004" s="85"/>
      <c r="M2004" s="85"/>
      <c r="N2004" s="85"/>
      <c r="O2004" s="158"/>
    </row>
    <row r="2005" spans="1:15" ht="15" customHeight="1" x14ac:dyDescent="0.25">
      <c r="A2005" s="82"/>
      <c r="B2005" s="35"/>
      <c r="C2005" s="37"/>
      <c r="D2005" s="35"/>
      <c r="E2005" s="35"/>
      <c r="F2005" s="36"/>
      <c r="G2005" s="35"/>
      <c r="H2005" s="35"/>
      <c r="I2005" s="200"/>
      <c r="J2005" s="199"/>
      <c r="K2005" s="204"/>
      <c r="L2005" s="85"/>
      <c r="M2005" s="85"/>
      <c r="N2005" s="85"/>
      <c r="O2005" s="158"/>
    </row>
    <row r="2006" spans="1:15" ht="15" customHeight="1" x14ac:dyDescent="0.25">
      <c r="A2006" s="82"/>
      <c r="B2006" s="35"/>
      <c r="C2006" s="37"/>
      <c r="D2006" s="35"/>
      <c r="E2006" s="35"/>
      <c r="F2006" s="36"/>
      <c r="G2006" s="35"/>
      <c r="H2006" s="35"/>
      <c r="I2006" s="200"/>
      <c r="J2006" s="199"/>
      <c r="K2006" s="204"/>
      <c r="L2006" s="85"/>
      <c r="M2006" s="85"/>
      <c r="N2006" s="85"/>
      <c r="O2006" s="158"/>
    </row>
    <row r="2007" spans="1:15" ht="15" customHeight="1" x14ac:dyDescent="0.25">
      <c r="A2007" s="82"/>
      <c r="B2007" s="35"/>
      <c r="C2007" s="37"/>
      <c r="D2007" s="35"/>
      <c r="E2007" s="35"/>
      <c r="F2007" s="36"/>
      <c r="G2007" s="35"/>
      <c r="H2007" s="35"/>
      <c r="I2007" s="200"/>
      <c r="J2007" s="199"/>
      <c r="K2007" s="204"/>
      <c r="L2007" s="85"/>
      <c r="M2007" s="85"/>
      <c r="N2007" s="85"/>
      <c r="O2007" s="158"/>
    </row>
    <row r="2008" spans="1:15" ht="15" customHeight="1" x14ac:dyDescent="0.25">
      <c r="A2008" s="82"/>
      <c r="B2008" s="35"/>
      <c r="C2008" s="37"/>
      <c r="D2008" s="35"/>
      <c r="E2008" s="35"/>
      <c r="F2008" s="36"/>
      <c r="G2008" s="35"/>
      <c r="H2008" s="35"/>
      <c r="I2008" s="200"/>
      <c r="J2008" s="199"/>
      <c r="K2008" s="204"/>
      <c r="L2008" s="85"/>
      <c r="M2008" s="85"/>
      <c r="N2008" s="85"/>
      <c r="O2008" s="158"/>
    </row>
    <row r="2009" spans="1:15" ht="15" customHeight="1" x14ac:dyDescent="0.25">
      <c r="A2009" s="82"/>
      <c r="B2009" s="35"/>
      <c r="C2009" s="37"/>
      <c r="D2009" s="35"/>
      <c r="E2009" s="35"/>
      <c r="F2009" s="36"/>
      <c r="G2009" s="35"/>
      <c r="H2009" s="35"/>
      <c r="I2009" s="200"/>
      <c r="J2009" s="199"/>
      <c r="K2009" s="204"/>
      <c r="L2009" s="85"/>
      <c r="M2009" s="85"/>
      <c r="N2009" s="85"/>
      <c r="O2009" s="158"/>
    </row>
    <row r="2010" spans="1:15" ht="15" customHeight="1" x14ac:dyDescent="0.25">
      <c r="A2010" s="82"/>
      <c r="B2010" s="35"/>
      <c r="C2010" s="37"/>
      <c r="D2010" s="35"/>
      <c r="E2010" s="35"/>
      <c r="F2010" s="36"/>
      <c r="G2010" s="35"/>
      <c r="H2010" s="35"/>
      <c r="I2010" s="200"/>
      <c r="J2010" s="199"/>
      <c r="K2010" s="204"/>
      <c r="L2010" s="85"/>
      <c r="M2010" s="85"/>
      <c r="N2010" s="85"/>
      <c r="O2010" s="158"/>
    </row>
    <row r="2011" spans="1:15" ht="15" customHeight="1" x14ac:dyDescent="0.25">
      <c r="A2011" s="82"/>
      <c r="B2011" s="35"/>
      <c r="C2011" s="37"/>
      <c r="D2011" s="35"/>
      <c r="E2011" s="35"/>
      <c r="F2011" s="36"/>
      <c r="G2011" s="35"/>
      <c r="H2011" s="35"/>
      <c r="I2011" s="200"/>
      <c r="J2011" s="199"/>
      <c r="K2011" s="204"/>
      <c r="L2011" s="85"/>
      <c r="M2011" s="85"/>
      <c r="N2011" s="85"/>
      <c r="O2011" s="158"/>
    </row>
    <row r="2012" spans="1:15" ht="15" customHeight="1" x14ac:dyDescent="0.25">
      <c r="J2012" s="199"/>
      <c r="K2012" s="204"/>
      <c r="L2012" s="85"/>
      <c r="M2012" s="85"/>
      <c r="N2012" s="85"/>
      <c r="O2012" s="158"/>
    </row>
    <row r="2013" spans="1:15" ht="15" customHeight="1" x14ac:dyDescent="0.25">
      <c r="J2013" s="199"/>
      <c r="K2013" s="204"/>
      <c r="L2013" s="85"/>
      <c r="M2013" s="85"/>
      <c r="N2013" s="85"/>
      <c r="O2013" s="158"/>
    </row>
    <row r="2014" spans="1:15" ht="15" customHeight="1" x14ac:dyDescent="0.25">
      <c r="J2014" s="199"/>
      <c r="K2014" s="204"/>
      <c r="L2014" s="85"/>
      <c r="M2014" s="85"/>
      <c r="N2014" s="85"/>
      <c r="O2014" s="158"/>
    </row>
    <row r="2015" spans="1:15" ht="15" customHeight="1" x14ac:dyDescent="0.25">
      <c r="J2015" s="199"/>
      <c r="K2015" s="204"/>
      <c r="L2015" s="85"/>
      <c r="M2015" s="85"/>
      <c r="N2015" s="85"/>
      <c r="O2015" s="158"/>
    </row>
    <row r="2016" spans="1:15" ht="15" customHeight="1" x14ac:dyDescent="0.25">
      <c r="J2016" s="199"/>
      <c r="K2016" s="204"/>
      <c r="L2016" s="85"/>
      <c r="M2016" s="85"/>
      <c r="N2016" s="85"/>
      <c r="O2016" s="158"/>
    </row>
    <row r="2017" spans="10:15" ht="15" customHeight="1" x14ac:dyDescent="0.25">
      <c r="J2017" s="199"/>
      <c r="K2017" s="204"/>
      <c r="L2017" s="85"/>
      <c r="M2017" s="85"/>
      <c r="N2017" s="85"/>
      <c r="O2017" s="158"/>
    </row>
    <row r="2018" spans="10:15" ht="15" customHeight="1" x14ac:dyDescent="0.25">
      <c r="J2018" s="199"/>
      <c r="K2018" s="204"/>
      <c r="L2018" s="85"/>
      <c r="M2018" s="85"/>
      <c r="N2018" s="85"/>
      <c r="O2018" s="158"/>
    </row>
    <row r="2019" spans="10:15" ht="15" customHeight="1" x14ac:dyDescent="0.25">
      <c r="J2019" s="199"/>
      <c r="K2019" s="204"/>
      <c r="L2019" s="85"/>
      <c r="M2019" s="85"/>
      <c r="N2019" s="85"/>
      <c r="O2019" s="158"/>
    </row>
    <row r="2020" spans="10:15" ht="15" customHeight="1" x14ac:dyDescent="0.25">
      <c r="J2020" s="199"/>
      <c r="K2020" s="204"/>
      <c r="L2020" s="85"/>
      <c r="M2020" s="85"/>
      <c r="N2020" s="85"/>
      <c r="O2020" s="158"/>
    </row>
    <row r="2021" spans="10:15" ht="15" customHeight="1" x14ac:dyDescent="0.25">
      <c r="J2021" s="199"/>
      <c r="K2021" s="204"/>
      <c r="L2021" s="85"/>
      <c r="M2021" s="85"/>
      <c r="N2021" s="85"/>
      <c r="O2021" s="158"/>
    </row>
    <row r="2022" spans="10:15" ht="15" customHeight="1" x14ac:dyDescent="0.25">
      <c r="J2022" s="199"/>
      <c r="K2022" s="204"/>
      <c r="L2022" s="85"/>
      <c r="M2022" s="85"/>
      <c r="N2022" s="85"/>
      <c r="O2022" s="158"/>
    </row>
    <row r="2023" spans="10:15" ht="15" customHeight="1" x14ac:dyDescent="0.25">
      <c r="J2023" s="199"/>
      <c r="K2023" s="204"/>
      <c r="L2023" s="85"/>
      <c r="M2023" s="85"/>
      <c r="N2023" s="85"/>
      <c r="O2023" s="158"/>
    </row>
    <row r="2024" spans="10:15" ht="15" customHeight="1" x14ac:dyDescent="0.25">
      <c r="J2024" s="199"/>
      <c r="K2024" s="204"/>
      <c r="L2024" s="85"/>
      <c r="M2024" s="85"/>
      <c r="N2024" s="85"/>
      <c r="O2024" s="158"/>
    </row>
    <row r="2025" spans="10:15" ht="15" customHeight="1" x14ac:dyDescent="0.25">
      <c r="J2025" s="199"/>
      <c r="K2025" s="204"/>
      <c r="L2025" s="85"/>
      <c r="M2025" s="85"/>
      <c r="N2025" s="85"/>
      <c r="O2025" s="158"/>
    </row>
    <row r="2026" spans="10:15" ht="15" customHeight="1" x14ac:dyDescent="0.25">
      <c r="J2026" s="199"/>
      <c r="K2026" s="204"/>
      <c r="L2026" s="85"/>
      <c r="M2026" s="85"/>
      <c r="N2026" s="85"/>
      <c r="O2026" s="158"/>
    </row>
    <row r="2027" spans="10:15" ht="15" customHeight="1" x14ac:dyDescent="0.25">
      <c r="J2027" s="199"/>
      <c r="K2027" s="204"/>
      <c r="L2027" s="85"/>
      <c r="M2027" s="85"/>
      <c r="N2027" s="85"/>
      <c r="O2027" s="158"/>
    </row>
    <row r="2028" spans="10:15" ht="15" customHeight="1" x14ac:dyDescent="0.25">
      <c r="J2028" s="199"/>
      <c r="K2028" s="204"/>
      <c r="L2028" s="85"/>
      <c r="M2028" s="85"/>
      <c r="N2028" s="85"/>
      <c r="O2028" s="158"/>
    </row>
    <row r="2029" spans="10:15" ht="15" customHeight="1" x14ac:dyDescent="0.25">
      <c r="J2029" s="199"/>
      <c r="K2029" s="204"/>
      <c r="L2029" s="85"/>
      <c r="M2029" s="85"/>
      <c r="N2029" s="85"/>
      <c r="O2029" s="158"/>
    </row>
    <row r="2030" spans="10:15" ht="15" customHeight="1" x14ac:dyDescent="0.25">
      <c r="J2030" s="199"/>
      <c r="K2030" s="204"/>
      <c r="L2030" s="85"/>
      <c r="M2030" s="85"/>
      <c r="N2030" s="85"/>
      <c r="O2030" s="158"/>
    </row>
    <row r="2031" spans="10:15" ht="15" customHeight="1" x14ac:dyDescent="0.25">
      <c r="J2031" s="199"/>
      <c r="K2031" s="204"/>
      <c r="L2031" s="85"/>
      <c r="M2031" s="85"/>
      <c r="N2031" s="85"/>
      <c r="O2031" s="158"/>
    </row>
    <row r="2032" spans="10:15" ht="15" customHeight="1" x14ac:dyDescent="0.25">
      <c r="J2032" s="199"/>
      <c r="K2032" s="204"/>
      <c r="L2032" s="85"/>
      <c r="M2032" s="85"/>
      <c r="N2032" s="85"/>
      <c r="O2032" s="158"/>
    </row>
    <row r="2033" spans="10:15" ht="15" customHeight="1" x14ac:dyDescent="0.25">
      <c r="J2033" s="199"/>
      <c r="K2033" s="204"/>
      <c r="L2033" s="85"/>
      <c r="M2033" s="85"/>
      <c r="N2033" s="85"/>
      <c r="O2033" s="158"/>
    </row>
    <row r="2034" spans="10:15" ht="15" customHeight="1" x14ac:dyDescent="0.25">
      <c r="J2034" s="199"/>
      <c r="K2034" s="204"/>
      <c r="L2034" s="85"/>
      <c r="M2034" s="85"/>
      <c r="N2034" s="85"/>
      <c r="O2034" s="158"/>
    </row>
    <row r="2035" spans="10:15" ht="15" customHeight="1" x14ac:dyDescent="0.25">
      <c r="J2035" s="199"/>
      <c r="K2035" s="204"/>
      <c r="L2035" s="85"/>
      <c r="M2035" s="85"/>
      <c r="N2035" s="85"/>
      <c r="O2035" s="158"/>
    </row>
    <row r="2036" spans="10:15" ht="15" customHeight="1" x14ac:dyDescent="0.25">
      <c r="J2036" s="199"/>
      <c r="K2036" s="204"/>
      <c r="L2036" s="85"/>
      <c r="M2036" s="85"/>
      <c r="N2036" s="85"/>
      <c r="O2036" s="158"/>
    </row>
    <row r="2037" spans="10:15" ht="15" customHeight="1" x14ac:dyDescent="0.25">
      <c r="J2037" s="199"/>
      <c r="K2037" s="204"/>
      <c r="L2037" s="85"/>
      <c r="M2037" s="85"/>
      <c r="N2037" s="85"/>
      <c r="O2037" s="158"/>
    </row>
    <row r="2038" spans="10:15" ht="15" customHeight="1" x14ac:dyDescent="0.25">
      <c r="J2038" s="199"/>
      <c r="K2038" s="204"/>
      <c r="L2038" s="85"/>
      <c r="M2038" s="85"/>
      <c r="N2038" s="85"/>
      <c r="O2038" s="158"/>
    </row>
    <row r="2039" spans="10:15" ht="15" customHeight="1" x14ac:dyDescent="0.25">
      <c r="J2039" s="199"/>
      <c r="K2039" s="204"/>
      <c r="L2039" s="85"/>
      <c r="M2039" s="85"/>
      <c r="N2039" s="85"/>
      <c r="O2039" s="158"/>
    </row>
    <row r="2040" spans="10:15" ht="15" customHeight="1" x14ac:dyDescent="0.25">
      <c r="J2040" s="199"/>
      <c r="K2040" s="204"/>
      <c r="L2040" s="85"/>
      <c r="M2040" s="85"/>
      <c r="N2040" s="85"/>
      <c r="O2040" s="158"/>
    </row>
    <row r="2041" spans="10:15" ht="15" customHeight="1" x14ac:dyDescent="0.25">
      <c r="J2041" s="199"/>
      <c r="K2041" s="204"/>
      <c r="L2041" s="85"/>
      <c r="M2041" s="85"/>
      <c r="N2041" s="85"/>
      <c r="O2041" s="158"/>
    </row>
    <row r="2042" spans="10:15" ht="15" customHeight="1" x14ac:dyDescent="0.25">
      <c r="J2042" s="199"/>
      <c r="K2042" s="204"/>
      <c r="L2042" s="85"/>
      <c r="M2042" s="85"/>
      <c r="N2042" s="85"/>
      <c r="O2042" s="158"/>
    </row>
    <row r="2043" spans="10:15" ht="15" customHeight="1" x14ac:dyDescent="0.25">
      <c r="J2043" s="199"/>
      <c r="K2043" s="204"/>
      <c r="L2043" s="85"/>
      <c r="M2043" s="85"/>
      <c r="N2043" s="85"/>
      <c r="O2043" s="158"/>
    </row>
    <row r="2044" spans="10:15" ht="15" customHeight="1" x14ac:dyDescent="0.25">
      <c r="J2044" s="199"/>
      <c r="K2044" s="204"/>
      <c r="L2044" s="85"/>
      <c r="M2044" s="85"/>
      <c r="N2044" s="85"/>
      <c r="O2044" s="158"/>
    </row>
    <row r="2045" spans="10:15" ht="15" customHeight="1" x14ac:dyDescent="0.25">
      <c r="J2045" s="199"/>
      <c r="K2045" s="204"/>
      <c r="L2045" s="85"/>
      <c r="M2045" s="85"/>
      <c r="N2045" s="85"/>
      <c r="O2045" s="158"/>
    </row>
    <row r="2046" spans="10:15" ht="15" customHeight="1" x14ac:dyDescent="0.25">
      <c r="J2046" s="199"/>
      <c r="K2046" s="204"/>
      <c r="L2046" s="85"/>
      <c r="M2046" s="85"/>
      <c r="N2046" s="85"/>
      <c r="O2046" s="158"/>
    </row>
    <row r="2047" spans="10:15" ht="15" customHeight="1" x14ac:dyDescent="0.25">
      <c r="J2047" s="199"/>
      <c r="K2047" s="204"/>
      <c r="L2047" s="85"/>
      <c r="M2047" s="85"/>
      <c r="N2047" s="85"/>
      <c r="O2047" s="158"/>
    </row>
    <row r="2048" spans="10:15" ht="15" customHeight="1" x14ac:dyDescent="0.25">
      <c r="J2048" s="199"/>
      <c r="K2048" s="204"/>
      <c r="L2048" s="85"/>
      <c r="M2048" s="85"/>
      <c r="N2048" s="85"/>
      <c r="O2048" s="158"/>
    </row>
    <row r="2049" spans="10:15" ht="15" customHeight="1" x14ac:dyDescent="0.25">
      <c r="J2049" s="199"/>
      <c r="K2049" s="204"/>
      <c r="L2049" s="85"/>
      <c r="M2049" s="85"/>
      <c r="N2049" s="85"/>
      <c r="O2049" s="158"/>
    </row>
    <row r="2050" spans="10:15" ht="15" customHeight="1" x14ac:dyDescent="0.25">
      <c r="J2050" s="199"/>
      <c r="K2050" s="204"/>
      <c r="L2050" s="85"/>
      <c r="M2050" s="85"/>
      <c r="N2050" s="85"/>
      <c r="O2050" s="158"/>
    </row>
    <row r="2051" spans="10:15" ht="15" customHeight="1" x14ac:dyDescent="0.25">
      <c r="J2051" s="199"/>
      <c r="K2051" s="204"/>
      <c r="L2051" s="85"/>
      <c r="M2051" s="85"/>
      <c r="N2051" s="85"/>
      <c r="O2051" s="158"/>
    </row>
    <row r="2052" spans="10:15" ht="15" customHeight="1" x14ac:dyDescent="0.25">
      <c r="J2052" s="199"/>
      <c r="K2052" s="204"/>
      <c r="L2052" s="85"/>
      <c r="M2052" s="85"/>
      <c r="N2052" s="85"/>
      <c r="O2052" s="158"/>
    </row>
    <row r="2053" spans="10:15" ht="15" customHeight="1" x14ac:dyDescent="0.25">
      <c r="J2053" s="199"/>
      <c r="K2053" s="204"/>
      <c r="L2053" s="85"/>
      <c r="M2053" s="85"/>
      <c r="N2053" s="85"/>
      <c r="O2053" s="158"/>
    </row>
    <row r="2054" spans="10:15" ht="15" customHeight="1" x14ac:dyDescent="0.25">
      <c r="J2054" s="199"/>
      <c r="K2054" s="204"/>
      <c r="L2054" s="85"/>
      <c r="M2054" s="85"/>
      <c r="N2054" s="85"/>
      <c r="O2054" s="158"/>
    </row>
    <row r="2055" spans="10:15" ht="15" customHeight="1" x14ac:dyDescent="0.25">
      <c r="J2055" s="199"/>
      <c r="K2055" s="204"/>
      <c r="L2055" s="85"/>
      <c r="M2055" s="85"/>
      <c r="N2055" s="85"/>
      <c r="O2055" s="158"/>
    </row>
    <row r="2056" spans="10:15" ht="15" customHeight="1" x14ac:dyDescent="0.25">
      <c r="J2056" s="199"/>
      <c r="K2056" s="204"/>
      <c r="L2056" s="85"/>
      <c r="M2056" s="85"/>
      <c r="N2056" s="85"/>
      <c r="O2056" s="158"/>
    </row>
    <row r="2057" spans="10:15" ht="15" customHeight="1" x14ac:dyDescent="0.25">
      <c r="J2057" s="199"/>
      <c r="K2057" s="204"/>
      <c r="L2057" s="85"/>
      <c r="M2057" s="85"/>
      <c r="N2057" s="85"/>
      <c r="O2057" s="158"/>
    </row>
    <row r="2058" spans="10:15" ht="15" customHeight="1" x14ac:dyDescent="0.25">
      <c r="J2058" s="199"/>
      <c r="K2058" s="204"/>
      <c r="L2058" s="85"/>
      <c r="M2058" s="85"/>
      <c r="N2058" s="85"/>
      <c r="O2058" s="158"/>
    </row>
    <row r="2059" spans="10:15" ht="15" customHeight="1" x14ac:dyDescent="0.25">
      <c r="J2059" s="199"/>
      <c r="K2059" s="204"/>
      <c r="L2059" s="85"/>
      <c r="M2059" s="85"/>
      <c r="N2059" s="85"/>
      <c r="O2059" s="158"/>
    </row>
    <row r="2060" spans="10:15" ht="15" customHeight="1" x14ac:dyDescent="0.25">
      <c r="J2060" s="199"/>
      <c r="K2060" s="204"/>
      <c r="L2060" s="85"/>
      <c r="M2060" s="85"/>
      <c r="N2060" s="85"/>
      <c r="O2060" s="158"/>
    </row>
    <row r="2061" spans="10:15" ht="15" customHeight="1" x14ac:dyDescent="0.25">
      <c r="J2061" s="199"/>
      <c r="K2061" s="204"/>
      <c r="L2061" s="85"/>
      <c r="M2061" s="85"/>
      <c r="N2061" s="85"/>
      <c r="O2061" s="158"/>
    </row>
    <row r="2062" spans="10:15" ht="15" customHeight="1" x14ac:dyDescent="0.25">
      <c r="J2062" s="199"/>
      <c r="K2062" s="204"/>
      <c r="L2062" s="85"/>
      <c r="M2062" s="85"/>
      <c r="N2062" s="85"/>
      <c r="O2062" s="158"/>
    </row>
    <row r="2063" spans="10:15" ht="15" customHeight="1" x14ac:dyDescent="0.25">
      <c r="J2063" s="199"/>
      <c r="K2063" s="204"/>
      <c r="L2063" s="85"/>
      <c r="M2063" s="85"/>
      <c r="N2063" s="85"/>
      <c r="O2063" s="158"/>
    </row>
    <row r="2064" spans="10:15" ht="15" customHeight="1" x14ac:dyDescent="0.25">
      <c r="J2064" s="199"/>
      <c r="K2064" s="204"/>
      <c r="L2064" s="85"/>
      <c r="M2064" s="85"/>
      <c r="N2064" s="85"/>
      <c r="O2064" s="158"/>
    </row>
    <row r="2065" spans="10:15" ht="15" customHeight="1" x14ac:dyDescent="0.25">
      <c r="J2065" s="199"/>
      <c r="K2065" s="204"/>
      <c r="L2065" s="85"/>
      <c r="M2065" s="85"/>
      <c r="N2065" s="85"/>
      <c r="O2065" s="158"/>
    </row>
    <row r="2066" spans="10:15" ht="15" customHeight="1" x14ac:dyDescent="0.25">
      <c r="J2066" s="199"/>
      <c r="K2066" s="204"/>
      <c r="L2066" s="85"/>
      <c r="M2066" s="85"/>
      <c r="N2066" s="85"/>
      <c r="O2066" s="158"/>
    </row>
    <row r="2067" spans="10:15" ht="15" customHeight="1" x14ac:dyDescent="0.25">
      <c r="J2067" s="199"/>
      <c r="K2067" s="204"/>
      <c r="L2067" s="85"/>
      <c r="M2067" s="85"/>
      <c r="N2067" s="85"/>
      <c r="O2067" s="158"/>
    </row>
    <row r="2068" spans="10:15" ht="15" customHeight="1" x14ac:dyDescent="0.25">
      <c r="J2068" s="199"/>
      <c r="K2068" s="204"/>
      <c r="L2068" s="85"/>
      <c r="M2068" s="85"/>
      <c r="N2068" s="85"/>
      <c r="O2068" s="158"/>
    </row>
    <row r="2069" spans="10:15" ht="15" customHeight="1" x14ac:dyDescent="0.25">
      <c r="J2069" s="199"/>
      <c r="K2069" s="204"/>
      <c r="L2069" s="85"/>
      <c r="M2069" s="85"/>
      <c r="N2069" s="85"/>
      <c r="O2069" s="158"/>
    </row>
    <row r="2070" spans="10:15" ht="15" customHeight="1" x14ac:dyDescent="0.25">
      <c r="J2070" s="199"/>
      <c r="K2070" s="204"/>
      <c r="L2070" s="85"/>
      <c r="M2070" s="85"/>
      <c r="N2070" s="85"/>
      <c r="O2070" s="158"/>
    </row>
    <row r="2071" spans="10:15" ht="15" customHeight="1" x14ac:dyDescent="0.25">
      <c r="J2071" s="199"/>
      <c r="K2071" s="204"/>
      <c r="L2071" s="85"/>
      <c r="M2071" s="85"/>
      <c r="N2071" s="85"/>
      <c r="O2071" s="158"/>
    </row>
    <row r="2072" spans="10:15" ht="15" customHeight="1" x14ac:dyDescent="0.25">
      <c r="J2072" s="199"/>
      <c r="K2072" s="204"/>
      <c r="L2072" s="85"/>
      <c r="M2072" s="85"/>
      <c r="N2072" s="85"/>
      <c r="O2072" s="158"/>
    </row>
    <row r="2073" spans="10:15" ht="15" customHeight="1" x14ac:dyDescent="0.25">
      <c r="J2073" s="199"/>
      <c r="K2073" s="204"/>
      <c r="L2073" s="85"/>
      <c r="M2073" s="85"/>
      <c r="N2073" s="85"/>
      <c r="O2073" s="158"/>
    </row>
    <row r="2074" spans="10:15" ht="15" customHeight="1" x14ac:dyDescent="0.25">
      <c r="J2074" s="199"/>
      <c r="K2074" s="204"/>
      <c r="L2074" s="85"/>
      <c r="M2074" s="85"/>
      <c r="N2074" s="85"/>
      <c r="O2074" s="158"/>
    </row>
    <row r="2075" spans="10:15" ht="15" customHeight="1" x14ac:dyDescent="0.25">
      <c r="J2075" s="199"/>
      <c r="K2075" s="204"/>
      <c r="L2075" s="85"/>
      <c r="M2075" s="85"/>
      <c r="N2075" s="85"/>
      <c r="O2075" s="158"/>
    </row>
    <row r="2076" spans="10:15" ht="15" customHeight="1" x14ac:dyDescent="0.25">
      <c r="J2076" s="199"/>
      <c r="K2076" s="204"/>
      <c r="L2076" s="85"/>
      <c r="M2076" s="85"/>
      <c r="N2076" s="85"/>
      <c r="O2076" s="158"/>
    </row>
    <row r="2077" spans="10:15" ht="15" customHeight="1" x14ac:dyDescent="0.25">
      <c r="J2077" s="199"/>
      <c r="K2077" s="204"/>
      <c r="L2077" s="85"/>
      <c r="M2077" s="85"/>
      <c r="N2077" s="85"/>
      <c r="O2077" s="158"/>
    </row>
    <row r="2078" spans="10:15" ht="15" customHeight="1" x14ac:dyDescent="0.25">
      <c r="J2078" s="199"/>
      <c r="K2078" s="204"/>
      <c r="L2078" s="85"/>
      <c r="M2078" s="85"/>
      <c r="N2078" s="85"/>
      <c r="O2078" s="158"/>
    </row>
    <row r="2079" spans="10:15" ht="15" customHeight="1" x14ac:dyDescent="0.25">
      <c r="J2079" s="199"/>
      <c r="K2079" s="204"/>
      <c r="L2079" s="85"/>
      <c r="M2079" s="85"/>
      <c r="N2079" s="85"/>
      <c r="O2079" s="158"/>
    </row>
    <row r="2080" spans="10:15" ht="15" customHeight="1" x14ac:dyDescent="0.25">
      <c r="J2080" s="199"/>
      <c r="K2080" s="204"/>
      <c r="L2080" s="85"/>
      <c r="M2080" s="85"/>
      <c r="N2080" s="85"/>
      <c r="O2080" s="158"/>
    </row>
    <row r="2081" spans="10:15" ht="15" customHeight="1" x14ac:dyDescent="0.25">
      <c r="J2081" s="199"/>
      <c r="K2081" s="204"/>
      <c r="L2081" s="85"/>
      <c r="M2081" s="85"/>
      <c r="N2081" s="85"/>
      <c r="O2081" s="158"/>
    </row>
    <row r="2082" spans="10:15" ht="15" customHeight="1" x14ac:dyDescent="0.25">
      <c r="J2082" s="199"/>
      <c r="K2082" s="204"/>
      <c r="L2082" s="85"/>
      <c r="M2082" s="85"/>
      <c r="N2082" s="85"/>
      <c r="O2082" s="158"/>
    </row>
    <row r="2083" spans="10:15" ht="15" customHeight="1" x14ac:dyDescent="0.25">
      <c r="J2083" s="199"/>
      <c r="K2083" s="204"/>
      <c r="L2083" s="85"/>
      <c r="M2083" s="85"/>
      <c r="N2083" s="85"/>
      <c r="O2083" s="158"/>
    </row>
    <row r="2084" spans="10:15" ht="15" customHeight="1" x14ac:dyDescent="0.25">
      <c r="J2084" s="199"/>
      <c r="K2084" s="204"/>
      <c r="L2084" s="85"/>
      <c r="M2084" s="85"/>
      <c r="N2084" s="85"/>
      <c r="O2084" s="158"/>
    </row>
    <row r="2085" spans="10:15" ht="15" customHeight="1" x14ac:dyDescent="0.25">
      <c r="J2085" s="199"/>
      <c r="K2085" s="204"/>
      <c r="L2085" s="85"/>
      <c r="M2085" s="85"/>
      <c r="N2085" s="85"/>
      <c r="O2085" s="158"/>
    </row>
    <row r="2086" spans="10:15" ht="15" customHeight="1" x14ac:dyDescent="0.25">
      <c r="J2086" s="199"/>
      <c r="K2086" s="204"/>
      <c r="L2086" s="85"/>
      <c r="M2086" s="85"/>
      <c r="N2086" s="85"/>
      <c r="O2086" s="158"/>
    </row>
    <row r="2087" spans="10:15" ht="15" customHeight="1" x14ac:dyDescent="0.25">
      <c r="J2087" s="199"/>
      <c r="K2087" s="204"/>
      <c r="L2087" s="85"/>
      <c r="M2087" s="85"/>
      <c r="N2087" s="85"/>
      <c r="O2087" s="158"/>
    </row>
    <row r="2088" spans="10:15" ht="15" customHeight="1" x14ac:dyDescent="0.25">
      <c r="J2088" s="199"/>
      <c r="K2088" s="204"/>
      <c r="L2088" s="85"/>
      <c r="M2088" s="85"/>
      <c r="N2088" s="85"/>
      <c r="O2088" s="158"/>
    </row>
    <row r="2089" spans="10:15" ht="15" customHeight="1" x14ac:dyDescent="0.25">
      <c r="J2089" s="199"/>
      <c r="K2089" s="204"/>
      <c r="L2089" s="85"/>
      <c r="M2089" s="85"/>
      <c r="N2089" s="85"/>
      <c r="O2089" s="158"/>
    </row>
    <row r="2090" spans="10:15" ht="15" customHeight="1" x14ac:dyDescent="0.25">
      <c r="J2090" s="199"/>
      <c r="K2090" s="204"/>
      <c r="L2090" s="85"/>
      <c r="M2090" s="85"/>
      <c r="N2090" s="85"/>
      <c r="O2090" s="158"/>
    </row>
    <row r="2091" spans="10:15" ht="15" customHeight="1" x14ac:dyDescent="0.25">
      <c r="J2091" s="199"/>
      <c r="K2091" s="204"/>
      <c r="L2091" s="85"/>
      <c r="M2091" s="85"/>
      <c r="N2091" s="85"/>
      <c r="O2091" s="158"/>
    </row>
    <row r="2092" spans="10:15" ht="15" customHeight="1" x14ac:dyDescent="0.25">
      <c r="J2092" s="199"/>
      <c r="K2092" s="204"/>
      <c r="L2092" s="85"/>
      <c r="M2092" s="85"/>
      <c r="N2092" s="85"/>
      <c r="O2092" s="158"/>
    </row>
    <row r="2093" spans="10:15" ht="15" customHeight="1" x14ac:dyDescent="0.25">
      <c r="J2093" s="199"/>
      <c r="K2093" s="204"/>
      <c r="L2093" s="85"/>
      <c r="M2093" s="85"/>
      <c r="N2093" s="85"/>
      <c r="O2093" s="158"/>
    </row>
    <row r="2094" spans="10:15" ht="15" customHeight="1" x14ac:dyDescent="0.25">
      <c r="J2094" s="199"/>
      <c r="K2094" s="204"/>
      <c r="L2094" s="85"/>
      <c r="M2094" s="85"/>
      <c r="N2094" s="85"/>
      <c r="O2094" s="158"/>
    </row>
    <row r="2095" spans="10:15" ht="15" customHeight="1" x14ac:dyDescent="0.25">
      <c r="J2095" s="199"/>
      <c r="K2095" s="204"/>
      <c r="L2095" s="85"/>
      <c r="M2095" s="85"/>
      <c r="N2095" s="85"/>
      <c r="O2095" s="158"/>
    </row>
    <row r="2096" spans="10:15" ht="15" customHeight="1" x14ac:dyDescent="0.25">
      <c r="J2096" s="199"/>
      <c r="K2096" s="204"/>
      <c r="L2096" s="85"/>
      <c r="M2096" s="85"/>
      <c r="N2096" s="85"/>
      <c r="O2096" s="158"/>
    </row>
    <row r="2097" spans="10:15" ht="15" customHeight="1" x14ac:dyDescent="0.25">
      <c r="J2097" s="199"/>
      <c r="K2097" s="204"/>
      <c r="L2097" s="85"/>
      <c r="M2097" s="85"/>
      <c r="N2097" s="85"/>
      <c r="O2097" s="158"/>
    </row>
    <row r="2098" spans="10:15" ht="15" customHeight="1" x14ac:dyDescent="0.25">
      <c r="J2098" s="199"/>
      <c r="K2098" s="204"/>
      <c r="L2098" s="85"/>
      <c r="M2098" s="85"/>
      <c r="N2098" s="85"/>
      <c r="O2098" s="158"/>
    </row>
    <row r="2099" spans="10:15" ht="15" customHeight="1" x14ac:dyDescent="0.25">
      <c r="J2099" s="199"/>
      <c r="K2099" s="204"/>
      <c r="L2099" s="85"/>
      <c r="M2099" s="85"/>
      <c r="N2099" s="85"/>
      <c r="O2099" s="158"/>
    </row>
    <row r="2100" spans="10:15" ht="15" customHeight="1" x14ac:dyDescent="0.25">
      <c r="J2100" s="199"/>
      <c r="K2100" s="204"/>
      <c r="L2100" s="85"/>
      <c r="M2100" s="85"/>
      <c r="N2100" s="85"/>
      <c r="O2100" s="158"/>
    </row>
    <row r="2101" spans="10:15" ht="15" customHeight="1" x14ac:dyDescent="0.25">
      <c r="J2101" s="199"/>
      <c r="K2101" s="204"/>
      <c r="L2101" s="85"/>
      <c r="M2101" s="85"/>
      <c r="N2101" s="85"/>
      <c r="O2101" s="158"/>
    </row>
    <row r="2102" spans="10:15" ht="15" customHeight="1" x14ac:dyDescent="0.25">
      <c r="J2102" s="199"/>
      <c r="K2102" s="204"/>
      <c r="L2102" s="85"/>
      <c r="M2102" s="85"/>
      <c r="N2102" s="85"/>
      <c r="O2102" s="158"/>
    </row>
    <row r="2103" spans="10:15" ht="15" customHeight="1" x14ac:dyDescent="0.25">
      <c r="J2103" s="199"/>
      <c r="K2103" s="204"/>
      <c r="L2103" s="85"/>
      <c r="M2103" s="85"/>
      <c r="N2103" s="85"/>
      <c r="O2103" s="158"/>
    </row>
    <row r="2104" spans="10:15" ht="15" customHeight="1" x14ac:dyDescent="0.25">
      <c r="J2104" s="199"/>
      <c r="K2104" s="204"/>
      <c r="L2104" s="85"/>
      <c r="M2104" s="85"/>
      <c r="N2104" s="85"/>
      <c r="O2104" s="158"/>
    </row>
    <row r="2105" spans="10:15" ht="15" customHeight="1" x14ac:dyDescent="0.25">
      <c r="J2105" s="199"/>
      <c r="K2105" s="204"/>
      <c r="L2105" s="85"/>
      <c r="M2105" s="85"/>
      <c r="N2105" s="85"/>
      <c r="O2105" s="158"/>
    </row>
    <row r="2106" spans="10:15" ht="15" customHeight="1" x14ac:dyDescent="0.25">
      <c r="J2106" s="199"/>
      <c r="K2106" s="204"/>
      <c r="L2106" s="85"/>
      <c r="M2106" s="85"/>
      <c r="N2106" s="85"/>
      <c r="O2106" s="158"/>
    </row>
    <row r="2107" spans="10:15" ht="15" customHeight="1" x14ac:dyDescent="0.25">
      <c r="J2107" s="199"/>
      <c r="K2107" s="204"/>
      <c r="L2107" s="85"/>
      <c r="M2107" s="85"/>
      <c r="N2107" s="85"/>
      <c r="O2107" s="158"/>
    </row>
    <row r="2108" spans="10:15" ht="15" customHeight="1" x14ac:dyDescent="0.25">
      <c r="J2108" s="199"/>
      <c r="K2108" s="204"/>
      <c r="L2108" s="85"/>
      <c r="M2108" s="85"/>
      <c r="N2108" s="85"/>
      <c r="O2108" s="158"/>
    </row>
    <row r="2109" spans="10:15" ht="15" customHeight="1" x14ac:dyDescent="0.25">
      <c r="J2109" s="199"/>
      <c r="K2109" s="204"/>
      <c r="L2109" s="85"/>
      <c r="M2109" s="85"/>
      <c r="N2109" s="85"/>
      <c r="O2109" s="158"/>
    </row>
    <row r="2110" spans="10:15" ht="15" customHeight="1" x14ac:dyDescent="0.25">
      <c r="J2110" s="199"/>
      <c r="K2110" s="204"/>
      <c r="L2110" s="85"/>
      <c r="M2110" s="85"/>
      <c r="N2110" s="85"/>
      <c r="O2110" s="158"/>
    </row>
    <row r="2111" spans="10:15" ht="15" customHeight="1" x14ac:dyDescent="0.25">
      <c r="J2111" s="199"/>
      <c r="K2111" s="204"/>
      <c r="L2111" s="85"/>
      <c r="M2111" s="85"/>
      <c r="N2111" s="85"/>
      <c r="O2111" s="158"/>
    </row>
    <row r="2112" spans="10:15" ht="15" customHeight="1" x14ac:dyDescent="0.25">
      <c r="J2112" s="199"/>
      <c r="K2112" s="204"/>
      <c r="L2112" s="85"/>
      <c r="M2112" s="85"/>
      <c r="N2112" s="85"/>
      <c r="O2112" s="158"/>
    </row>
    <row r="2113" spans="10:15" ht="15" customHeight="1" x14ac:dyDescent="0.25">
      <c r="J2113" s="199"/>
      <c r="K2113" s="204"/>
      <c r="L2113" s="85"/>
      <c r="M2113" s="85"/>
      <c r="N2113" s="85"/>
      <c r="O2113" s="158"/>
    </row>
    <row r="2114" spans="10:15" ht="15" customHeight="1" x14ac:dyDescent="0.25">
      <c r="J2114" s="199"/>
      <c r="K2114" s="204"/>
      <c r="L2114" s="85"/>
      <c r="M2114" s="85"/>
      <c r="N2114" s="85"/>
      <c r="O2114" s="158"/>
    </row>
    <row r="2115" spans="10:15" ht="15" customHeight="1" x14ac:dyDescent="0.25">
      <c r="J2115" s="199"/>
      <c r="K2115" s="204"/>
      <c r="L2115" s="85"/>
      <c r="M2115" s="85"/>
      <c r="N2115" s="85"/>
      <c r="O2115" s="158"/>
    </row>
    <row r="2116" spans="10:15" ht="15" customHeight="1" x14ac:dyDescent="0.25">
      <c r="J2116" s="199"/>
      <c r="K2116" s="204"/>
      <c r="L2116" s="85"/>
      <c r="M2116" s="85"/>
      <c r="N2116" s="85"/>
      <c r="O2116" s="158"/>
    </row>
    <row r="2117" spans="10:15" ht="15" customHeight="1" x14ac:dyDescent="0.25">
      <c r="J2117" s="199"/>
      <c r="K2117" s="204"/>
      <c r="L2117" s="85"/>
      <c r="M2117" s="85"/>
      <c r="N2117" s="85"/>
      <c r="O2117" s="158"/>
    </row>
    <row r="2118" spans="10:15" ht="15" customHeight="1" x14ac:dyDescent="0.25">
      <c r="J2118" s="199"/>
      <c r="K2118" s="204"/>
      <c r="L2118" s="85"/>
      <c r="M2118" s="85"/>
      <c r="N2118" s="85"/>
      <c r="O2118" s="158"/>
    </row>
    <row r="2119" spans="10:15" ht="15" customHeight="1" x14ac:dyDescent="0.25">
      <c r="J2119" s="199"/>
      <c r="K2119" s="204"/>
      <c r="L2119" s="85"/>
      <c r="M2119" s="85"/>
      <c r="N2119" s="85"/>
      <c r="O2119" s="158"/>
    </row>
    <row r="2120" spans="10:15" ht="15" customHeight="1" x14ac:dyDescent="0.25">
      <c r="J2120" s="199"/>
      <c r="K2120" s="204"/>
      <c r="L2120" s="85"/>
      <c r="M2120" s="85"/>
      <c r="N2120" s="85"/>
      <c r="O2120" s="158"/>
    </row>
    <row r="2121" spans="10:15" ht="15" customHeight="1" x14ac:dyDescent="0.25">
      <c r="J2121" s="199"/>
      <c r="K2121" s="204"/>
      <c r="L2121" s="85"/>
      <c r="M2121" s="85"/>
      <c r="N2121" s="85"/>
      <c r="O2121" s="158"/>
    </row>
    <row r="2122" spans="10:15" ht="15" customHeight="1" x14ac:dyDescent="0.25">
      <c r="J2122" s="199"/>
      <c r="K2122" s="204"/>
      <c r="L2122" s="85"/>
      <c r="M2122" s="85"/>
      <c r="N2122" s="85"/>
      <c r="O2122" s="158"/>
    </row>
    <row r="2123" spans="10:15" ht="15" customHeight="1" x14ac:dyDescent="0.25">
      <c r="J2123" s="199"/>
      <c r="K2123" s="204"/>
      <c r="L2123" s="85"/>
      <c r="M2123" s="85"/>
      <c r="N2123" s="85"/>
      <c r="O2123" s="158"/>
    </row>
    <row r="2124" spans="10:15" ht="15" customHeight="1" x14ac:dyDescent="0.25">
      <c r="J2124" s="199"/>
      <c r="K2124" s="204"/>
      <c r="L2124" s="85"/>
      <c r="M2124" s="85"/>
      <c r="N2124" s="85"/>
      <c r="O2124" s="158"/>
    </row>
    <row r="2125" spans="10:15" ht="15" customHeight="1" x14ac:dyDescent="0.25">
      <c r="J2125" s="199"/>
      <c r="K2125" s="204"/>
      <c r="L2125" s="85"/>
      <c r="M2125" s="85"/>
      <c r="N2125" s="85"/>
      <c r="O2125" s="158"/>
    </row>
    <row r="2126" spans="10:15" ht="15" customHeight="1" x14ac:dyDescent="0.25">
      <c r="J2126" s="199"/>
      <c r="K2126" s="204"/>
      <c r="L2126" s="85"/>
      <c r="M2126" s="85"/>
      <c r="N2126" s="85"/>
      <c r="O2126" s="158"/>
    </row>
    <row r="2127" spans="10:15" ht="15" customHeight="1" x14ac:dyDescent="0.25">
      <c r="J2127" s="199"/>
      <c r="K2127" s="204"/>
      <c r="L2127" s="85"/>
      <c r="M2127" s="85"/>
      <c r="N2127" s="85"/>
      <c r="O2127" s="158"/>
    </row>
    <row r="2128" spans="10:15" ht="15" customHeight="1" x14ac:dyDescent="0.25">
      <c r="J2128" s="199"/>
      <c r="K2128" s="204"/>
      <c r="L2128" s="85"/>
      <c r="M2128" s="85"/>
      <c r="N2128" s="85"/>
      <c r="O2128" s="158"/>
    </row>
    <row r="2129" spans="10:15" ht="15" customHeight="1" x14ac:dyDescent="0.25">
      <c r="J2129" s="199"/>
      <c r="K2129" s="204"/>
      <c r="L2129" s="85"/>
      <c r="M2129" s="85"/>
      <c r="N2129" s="85"/>
      <c r="O2129" s="158"/>
    </row>
    <row r="2130" spans="10:15" ht="15" customHeight="1" x14ac:dyDescent="0.25">
      <c r="J2130" s="199"/>
      <c r="K2130" s="204"/>
      <c r="L2130" s="85"/>
      <c r="M2130" s="85"/>
      <c r="N2130" s="85"/>
      <c r="O2130" s="158"/>
    </row>
    <row r="2131" spans="10:15" ht="15" customHeight="1" x14ac:dyDescent="0.25">
      <c r="J2131" s="199"/>
      <c r="K2131" s="204"/>
      <c r="L2131" s="85"/>
      <c r="M2131" s="85"/>
      <c r="N2131" s="85"/>
      <c r="O2131" s="158"/>
    </row>
    <row r="2132" spans="10:15" ht="15" customHeight="1" x14ac:dyDescent="0.25">
      <c r="J2132" s="199"/>
      <c r="K2132" s="204"/>
      <c r="L2132" s="85"/>
      <c r="M2132" s="85"/>
      <c r="N2132" s="85"/>
      <c r="O2132" s="158"/>
    </row>
    <row r="2133" spans="10:15" ht="15" customHeight="1" x14ac:dyDescent="0.25">
      <c r="J2133" s="199"/>
      <c r="K2133" s="204"/>
      <c r="L2133" s="85"/>
      <c r="M2133" s="85"/>
      <c r="N2133" s="85"/>
      <c r="O2133" s="158"/>
    </row>
    <row r="2134" spans="10:15" ht="15" customHeight="1" x14ac:dyDescent="0.25">
      <c r="J2134" s="199"/>
      <c r="K2134" s="204"/>
      <c r="L2134" s="85"/>
      <c r="M2134" s="85"/>
      <c r="N2134" s="85"/>
      <c r="O2134" s="158"/>
    </row>
    <row r="2135" spans="10:15" ht="15" customHeight="1" x14ac:dyDescent="0.25">
      <c r="J2135" s="199"/>
      <c r="K2135" s="204"/>
      <c r="L2135" s="85"/>
      <c r="M2135" s="85"/>
      <c r="N2135" s="85"/>
      <c r="O2135" s="158"/>
    </row>
    <row r="2136" spans="10:15" ht="15" customHeight="1" x14ac:dyDescent="0.25">
      <c r="J2136" s="199"/>
      <c r="K2136" s="204"/>
      <c r="L2136" s="85"/>
      <c r="M2136" s="85"/>
      <c r="N2136" s="85"/>
      <c r="O2136" s="158"/>
    </row>
    <row r="2137" spans="10:15" ht="15" customHeight="1" x14ac:dyDescent="0.25">
      <c r="J2137" s="199"/>
      <c r="K2137" s="204"/>
      <c r="L2137" s="85"/>
      <c r="M2137" s="85"/>
      <c r="N2137" s="85"/>
      <c r="O2137" s="158"/>
    </row>
    <row r="2138" spans="10:15" ht="15" customHeight="1" x14ac:dyDescent="0.25">
      <c r="J2138" s="199"/>
      <c r="K2138" s="204"/>
      <c r="L2138" s="85"/>
      <c r="M2138" s="85"/>
      <c r="N2138" s="85"/>
      <c r="O2138" s="158"/>
    </row>
    <row r="2139" spans="10:15" ht="15" customHeight="1" x14ac:dyDescent="0.25">
      <c r="J2139" s="199"/>
      <c r="K2139" s="204"/>
      <c r="L2139" s="85"/>
      <c r="M2139" s="85"/>
      <c r="N2139" s="85"/>
      <c r="O2139" s="158"/>
    </row>
    <row r="2140" spans="10:15" ht="15" customHeight="1" x14ac:dyDescent="0.25">
      <c r="J2140" s="199"/>
      <c r="K2140" s="204"/>
      <c r="L2140" s="85"/>
      <c r="M2140" s="85"/>
      <c r="N2140" s="85"/>
      <c r="O2140" s="158"/>
    </row>
    <row r="2141" spans="10:15" ht="15" customHeight="1" x14ac:dyDescent="0.25">
      <c r="J2141" s="199"/>
      <c r="K2141" s="204"/>
      <c r="L2141" s="85"/>
      <c r="M2141" s="85"/>
      <c r="N2141" s="85"/>
      <c r="O2141" s="158"/>
    </row>
    <row r="2142" spans="10:15" ht="15" customHeight="1" x14ac:dyDescent="0.25">
      <c r="J2142" s="199"/>
      <c r="K2142" s="204"/>
      <c r="L2142" s="85"/>
      <c r="M2142" s="85"/>
      <c r="N2142" s="85"/>
      <c r="O2142" s="158"/>
    </row>
    <row r="2143" spans="10:15" ht="15" customHeight="1" x14ac:dyDescent="0.25">
      <c r="J2143" s="199"/>
      <c r="K2143" s="204"/>
      <c r="L2143" s="85"/>
      <c r="M2143" s="85"/>
      <c r="N2143" s="85"/>
      <c r="O2143" s="158"/>
    </row>
    <row r="2144" spans="10:15" ht="15" customHeight="1" x14ac:dyDescent="0.25">
      <c r="J2144" s="199"/>
      <c r="K2144" s="204"/>
      <c r="L2144" s="85"/>
      <c r="M2144" s="85"/>
      <c r="N2144" s="85"/>
      <c r="O2144" s="158"/>
    </row>
    <row r="2145" spans="10:15" ht="15" customHeight="1" x14ac:dyDescent="0.25">
      <c r="J2145" s="199"/>
      <c r="K2145" s="204"/>
      <c r="L2145" s="85"/>
      <c r="M2145" s="85"/>
      <c r="N2145" s="85"/>
      <c r="O2145" s="158"/>
    </row>
    <row r="2146" spans="10:15" ht="15" customHeight="1" x14ac:dyDescent="0.25">
      <c r="J2146" s="199"/>
      <c r="K2146" s="204"/>
      <c r="L2146" s="85"/>
      <c r="M2146" s="85"/>
      <c r="N2146" s="85"/>
      <c r="O2146" s="158"/>
    </row>
    <row r="2147" spans="10:15" ht="15" customHeight="1" x14ac:dyDescent="0.25">
      <c r="J2147" s="199"/>
      <c r="K2147" s="204"/>
      <c r="L2147" s="85"/>
      <c r="M2147" s="85"/>
      <c r="N2147" s="85"/>
      <c r="O2147" s="158"/>
    </row>
    <row r="2148" spans="10:15" ht="15" customHeight="1" x14ac:dyDescent="0.25">
      <c r="J2148" s="199"/>
      <c r="K2148" s="204"/>
      <c r="L2148" s="85"/>
      <c r="M2148" s="85"/>
      <c r="N2148" s="85"/>
      <c r="O2148" s="158"/>
    </row>
    <row r="2149" spans="10:15" ht="15" customHeight="1" x14ac:dyDescent="0.25">
      <c r="J2149" s="199"/>
      <c r="K2149" s="204"/>
      <c r="L2149" s="85"/>
      <c r="M2149" s="85"/>
      <c r="N2149" s="85"/>
      <c r="O2149" s="158"/>
    </row>
    <row r="2150" spans="10:15" ht="15" customHeight="1" x14ac:dyDescent="0.25">
      <c r="J2150" s="199"/>
      <c r="K2150" s="204"/>
      <c r="L2150" s="85"/>
      <c r="M2150" s="85"/>
      <c r="N2150" s="85"/>
      <c r="O2150" s="158"/>
    </row>
    <row r="2151" spans="10:15" ht="15" customHeight="1" x14ac:dyDescent="0.25">
      <c r="J2151" s="199"/>
      <c r="K2151" s="204"/>
      <c r="L2151" s="85"/>
      <c r="M2151" s="85"/>
      <c r="N2151" s="85"/>
      <c r="O2151" s="158"/>
    </row>
    <row r="2152" spans="10:15" ht="15" customHeight="1" x14ac:dyDescent="0.25">
      <c r="J2152" s="199"/>
      <c r="K2152" s="204"/>
      <c r="L2152" s="85"/>
      <c r="M2152" s="85"/>
      <c r="N2152" s="85"/>
      <c r="O2152" s="158"/>
    </row>
    <row r="2153" spans="10:15" ht="15" customHeight="1" x14ac:dyDescent="0.25">
      <c r="J2153" s="199"/>
      <c r="K2153" s="204"/>
      <c r="L2153" s="85"/>
      <c r="M2153" s="85"/>
      <c r="N2153" s="85"/>
      <c r="O2153" s="158"/>
    </row>
    <row r="2154" spans="10:15" ht="15" customHeight="1" x14ac:dyDescent="0.25">
      <c r="J2154" s="199"/>
      <c r="K2154" s="204"/>
      <c r="L2154" s="85"/>
      <c r="M2154" s="85"/>
      <c r="N2154" s="85"/>
      <c r="O2154" s="158"/>
    </row>
    <row r="2155" spans="10:15" ht="15" customHeight="1" x14ac:dyDescent="0.25">
      <c r="J2155" s="199"/>
      <c r="K2155" s="204"/>
      <c r="L2155" s="85"/>
      <c r="M2155" s="85"/>
      <c r="N2155" s="85"/>
      <c r="O2155" s="158"/>
    </row>
    <row r="2156" spans="10:15" ht="15" customHeight="1" x14ac:dyDescent="0.25">
      <c r="J2156" s="199"/>
      <c r="K2156" s="204"/>
      <c r="L2156" s="85"/>
      <c r="M2156" s="85"/>
      <c r="N2156" s="85"/>
      <c r="O2156" s="158"/>
    </row>
    <row r="2157" spans="10:15" ht="15" customHeight="1" x14ac:dyDescent="0.25">
      <c r="J2157" s="199"/>
      <c r="K2157" s="204"/>
      <c r="L2157" s="85"/>
      <c r="M2157" s="85"/>
      <c r="N2157" s="85"/>
      <c r="O2157" s="158"/>
    </row>
    <row r="2158" spans="10:15" ht="15" customHeight="1" x14ac:dyDescent="0.25">
      <c r="J2158" s="199"/>
      <c r="K2158" s="204"/>
      <c r="L2158" s="85"/>
      <c r="M2158" s="85"/>
      <c r="N2158" s="85"/>
      <c r="O2158" s="158"/>
    </row>
    <row r="2159" spans="10:15" ht="15" customHeight="1" x14ac:dyDescent="0.25">
      <c r="J2159" s="199"/>
      <c r="K2159" s="204"/>
      <c r="L2159" s="85"/>
      <c r="M2159" s="85"/>
      <c r="N2159" s="85"/>
      <c r="O2159" s="158"/>
    </row>
    <row r="2160" spans="10:15" ht="15" customHeight="1" x14ac:dyDescent="0.25">
      <c r="J2160" s="199"/>
      <c r="K2160" s="204"/>
      <c r="L2160" s="85"/>
      <c r="M2160" s="85"/>
      <c r="N2160" s="85"/>
      <c r="O2160" s="158"/>
    </row>
    <row r="2161" spans="10:15" ht="15" customHeight="1" x14ac:dyDescent="0.25">
      <c r="J2161" s="199"/>
      <c r="K2161" s="204"/>
      <c r="L2161" s="85"/>
      <c r="M2161" s="85"/>
      <c r="N2161" s="85"/>
      <c r="O2161" s="158"/>
    </row>
    <row r="2162" spans="10:15" ht="15" customHeight="1" x14ac:dyDescent="0.25">
      <c r="J2162" s="199"/>
      <c r="K2162" s="204"/>
      <c r="L2162" s="85"/>
      <c r="M2162" s="85"/>
      <c r="N2162" s="85"/>
      <c r="O2162" s="158"/>
    </row>
    <row r="2163" spans="10:15" ht="15" customHeight="1" x14ac:dyDescent="0.25">
      <c r="J2163" s="199"/>
      <c r="K2163" s="204"/>
      <c r="L2163" s="85"/>
      <c r="M2163" s="85"/>
      <c r="N2163" s="85"/>
      <c r="O2163" s="158"/>
    </row>
    <row r="2164" spans="10:15" ht="15" customHeight="1" x14ac:dyDescent="0.25">
      <c r="J2164" s="199"/>
      <c r="K2164" s="204"/>
      <c r="L2164" s="85"/>
      <c r="M2164" s="85"/>
      <c r="N2164" s="85"/>
      <c r="O2164" s="158"/>
    </row>
    <row r="2165" spans="10:15" ht="15" customHeight="1" x14ac:dyDescent="0.25">
      <c r="J2165" s="199"/>
      <c r="K2165" s="204"/>
      <c r="L2165" s="85"/>
      <c r="M2165" s="85"/>
      <c r="N2165" s="85"/>
      <c r="O2165" s="158"/>
    </row>
    <row r="2166" spans="10:15" ht="15" customHeight="1" x14ac:dyDescent="0.25">
      <c r="J2166" s="199"/>
      <c r="K2166" s="204"/>
      <c r="L2166" s="85"/>
      <c r="M2166" s="85"/>
      <c r="N2166" s="85"/>
      <c r="O2166" s="158"/>
    </row>
    <row r="2167" spans="10:15" ht="15" customHeight="1" x14ac:dyDescent="0.25">
      <c r="J2167" s="199"/>
      <c r="K2167" s="204"/>
      <c r="L2167" s="85"/>
      <c r="M2167" s="85"/>
      <c r="N2167" s="85"/>
      <c r="O2167" s="158"/>
    </row>
    <row r="2168" spans="10:15" ht="15" customHeight="1" x14ac:dyDescent="0.25">
      <c r="J2168" s="199"/>
      <c r="K2168" s="204"/>
      <c r="L2168" s="85"/>
      <c r="M2168" s="85"/>
      <c r="N2168" s="85"/>
      <c r="O2168" s="158"/>
    </row>
    <row r="2169" spans="10:15" ht="15" customHeight="1" x14ac:dyDescent="0.25">
      <c r="J2169" s="199"/>
      <c r="K2169" s="204"/>
      <c r="L2169" s="85"/>
      <c r="M2169" s="85"/>
      <c r="N2169" s="85"/>
      <c r="O2169" s="158"/>
    </row>
    <row r="2170" spans="10:15" ht="15" customHeight="1" x14ac:dyDescent="0.25">
      <c r="J2170" s="199"/>
      <c r="K2170" s="204"/>
      <c r="L2170" s="85"/>
      <c r="M2170" s="85"/>
      <c r="N2170" s="85"/>
      <c r="O2170" s="158"/>
    </row>
    <row r="2171" spans="10:15" ht="15" customHeight="1" x14ac:dyDescent="0.25">
      <c r="J2171" s="199"/>
      <c r="K2171" s="204"/>
      <c r="L2171" s="85"/>
      <c r="M2171" s="85"/>
      <c r="N2171" s="85"/>
      <c r="O2171" s="158"/>
    </row>
    <row r="2172" spans="10:15" ht="15" customHeight="1" x14ac:dyDescent="0.25">
      <c r="J2172" s="199"/>
      <c r="K2172" s="204"/>
      <c r="L2172" s="85"/>
      <c r="M2172" s="85"/>
      <c r="N2172" s="85"/>
      <c r="O2172" s="158"/>
    </row>
    <row r="2173" spans="10:15" ht="15" customHeight="1" x14ac:dyDescent="0.25">
      <c r="J2173" s="199"/>
      <c r="K2173" s="204"/>
      <c r="L2173" s="85"/>
      <c r="M2173" s="85"/>
      <c r="N2173" s="85"/>
      <c r="O2173" s="158"/>
    </row>
    <row r="2174" spans="10:15" ht="15" customHeight="1" x14ac:dyDescent="0.25">
      <c r="J2174" s="199"/>
      <c r="K2174" s="204"/>
      <c r="L2174" s="85"/>
      <c r="M2174" s="85"/>
      <c r="N2174" s="85"/>
      <c r="O2174" s="158"/>
    </row>
    <row r="2175" spans="10:15" ht="15" customHeight="1" x14ac:dyDescent="0.25">
      <c r="J2175" s="199"/>
      <c r="K2175" s="204"/>
      <c r="L2175" s="85"/>
      <c r="M2175" s="85"/>
      <c r="N2175" s="85"/>
      <c r="O2175" s="158"/>
    </row>
    <row r="2176" spans="10:15" ht="15" customHeight="1" x14ac:dyDescent="0.25">
      <c r="J2176" s="199"/>
      <c r="K2176" s="204"/>
      <c r="L2176" s="85"/>
      <c r="M2176" s="85"/>
      <c r="N2176" s="85"/>
      <c r="O2176" s="158"/>
    </row>
    <row r="2177" spans="10:15" ht="15" customHeight="1" x14ac:dyDescent="0.25">
      <c r="J2177" s="199"/>
      <c r="K2177" s="204"/>
      <c r="L2177" s="85"/>
      <c r="M2177" s="85"/>
      <c r="N2177" s="85"/>
      <c r="O2177" s="158"/>
    </row>
    <row r="2178" spans="10:15" ht="15" customHeight="1" x14ac:dyDescent="0.25">
      <c r="J2178" s="199"/>
      <c r="K2178" s="204"/>
      <c r="L2178" s="85"/>
      <c r="M2178" s="85"/>
      <c r="N2178" s="85"/>
      <c r="O2178" s="158"/>
    </row>
    <row r="2179" spans="10:15" ht="15" customHeight="1" x14ac:dyDescent="0.25">
      <c r="J2179" s="199"/>
      <c r="K2179" s="204"/>
      <c r="L2179" s="85"/>
      <c r="M2179" s="85"/>
      <c r="N2179" s="85"/>
      <c r="O2179" s="158"/>
    </row>
    <row r="2180" spans="10:15" ht="15" customHeight="1" x14ac:dyDescent="0.25">
      <c r="J2180" s="199"/>
      <c r="K2180" s="204"/>
      <c r="L2180" s="85"/>
      <c r="M2180" s="85"/>
      <c r="N2180" s="85"/>
      <c r="O2180" s="158"/>
    </row>
    <row r="2181" spans="10:15" ht="15" customHeight="1" x14ac:dyDescent="0.25">
      <c r="J2181" s="199"/>
      <c r="K2181" s="204"/>
      <c r="L2181" s="85"/>
      <c r="M2181" s="85"/>
      <c r="N2181" s="85"/>
      <c r="O2181" s="158"/>
    </row>
    <row r="2182" spans="10:15" ht="15" customHeight="1" x14ac:dyDescent="0.25">
      <c r="J2182" s="199"/>
      <c r="K2182" s="204"/>
      <c r="L2182" s="85"/>
      <c r="M2182" s="85"/>
      <c r="N2182" s="85"/>
      <c r="O2182" s="158"/>
    </row>
    <row r="2183" spans="10:15" ht="15" customHeight="1" x14ac:dyDescent="0.25">
      <c r="J2183" s="199"/>
      <c r="K2183" s="204"/>
      <c r="L2183" s="85"/>
      <c r="M2183" s="85"/>
      <c r="N2183" s="85"/>
      <c r="O2183" s="158"/>
    </row>
    <row r="2184" spans="10:15" ht="15" customHeight="1" x14ac:dyDescent="0.25">
      <c r="J2184" s="199"/>
      <c r="K2184" s="204"/>
      <c r="L2184" s="85"/>
      <c r="M2184" s="85"/>
      <c r="N2184" s="85"/>
      <c r="O2184" s="158"/>
    </row>
    <row r="2185" spans="10:15" ht="15" customHeight="1" x14ac:dyDescent="0.25">
      <c r="J2185" s="199"/>
      <c r="K2185" s="204"/>
      <c r="L2185" s="85"/>
      <c r="M2185" s="85"/>
      <c r="N2185" s="85"/>
      <c r="O2185" s="158"/>
    </row>
    <row r="2186" spans="10:15" ht="15" customHeight="1" x14ac:dyDescent="0.25">
      <c r="J2186" s="199"/>
      <c r="K2186" s="204"/>
      <c r="L2186" s="85"/>
      <c r="M2186" s="85"/>
      <c r="N2186" s="85"/>
      <c r="O2186" s="158"/>
    </row>
    <row r="2187" spans="10:15" ht="15" customHeight="1" x14ac:dyDescent="0.25">
      <c r="J2187" s="199"/>
      <c r="K2187" s="204"/>
      <c r="L2187" s="85"/>
      <c r="M2187" s="85"/>
      <c r="N2187" s="85"/>
      <c r="O2187" s="158"/>
    </row>
    <row r="2188" spans="10:15" ht="15" customHeight="1" x14ac:dyDescent="0.25">
      <c r="J2188" s="199"/>
      <c r="K2188" s="204"/>
      <c r="L2188" s="85"/>
      <c r="M2188" s="85"/>
      <c r="N2188" s="85"/>
      <c r="O2188" s="158"/>
    </row>
    <row r="2189" spans="10:15" ht="15" customHeight="1" x14ac:dyDescent="0.25">
      <c r="J2189" s="199"/>
      <c r="K2189" s="204"/>
      <c r="L2189" s="85"/>
      <c r="M2189" s="85"/>
      <c r="N2189" s="85"/>
      <c r="O2189" s="158"/>
    </row>
    <row r="2190" spans="10:15" ht="15" customHeight="1" x14ac:dyDescent="0.25">
      <c r="J2190" s="199"/>
      <c r="K2190" s="204"/>
      <c r="L2190" s="85"/>
      <c r="M2190" s="85"/>
      <c r="N2190" s="85"/>
      <c r="O2190" s="158"/>
    </row>
    <row r="2191" spans="10:15" ht="15" customHeight="1" x14ac:dyDescent="0.25">
      <c r="J2191" s="199"/>
      <c r="K2191" s="204"/>
      <c r="L2191" s="85"/>
      <c r="M2191" s="85"/>
      <c r="N2191" s="85"/>
      <c r="O2191" s="158"/>
    </row>
    <row r="2192" spans="10:15" ht="15" customHeight="1" x14ac:dyDescent="0.25">
      <c r="J2192" s="199"/>
      <c r="K2192" s="204"/>
      <c r="L2192" s="85"/>
      <c r="M2192" s="85"/>
      <c r="N2192" s="85"/>
      <c r="O2192" s="158"/>
    </row>
    <row r="2193" spans="10:15" ht="15" customHeight="1" x14ac:dyDescent="0.25">
      <c r="J2193" s="199"/>
      <c r="K2193" s="204"/>
      <c r="L2193" s="85"/>
      <c r="M2193" s="85"/>
      <c r="N2193" s="85"/>
      <c r="O2193" s="158"/>
    </row>
    <row r="2194" spans="10:15" ht="15" customHeight="1" x14ac:dyDescent="0.25">
      <c r="J2194" s="199"/>
      <c r="K2194" s="204"/>
      <c r="L2194" s="85"/>
      <c r="M2194" s="85"/>
      <c r="N2194" s="85"/>
      <c r="O2194" s="158"/>
    </row>
    <row r="2195" spans="10:15" ht="15" customHeight="1" x14ac:dyDescent="0.25">
      <c r="J2195" s="199"/>
      <c r="K2195" s="204"/>
      <c r="L2195" s="85"/>
      <c r="M2195" s="85"/>
      <c r="N2195" s="85"/>
      <c r="O2195" s="158"/>
    </row>
    <row r="2196" spans="10:15" ht="15" customHeight="1" x14ac:dyDescent="0.25">
      <c r="J2196" s="199"/>
      <c r="K2196" s="204"/>
      <c r="L2196" s="85"/>
      <c r="M2196" s="85"/>
      <c r="N2196" s="85"/>
      <c r="O2196" s="158"/>
    </row>
    <row r="2197" spans="10:15" ht="15" customHeight="1" x14ac:dyDescent="0.25">
      <c r="J2197" s="199"/>
      <c r="K2197" s="204"/>
      <c r="L2197" s="85"/>
      <c r="M2197" s="85"/>
      <c r="N2197" s="85"/>
      <c r="O2197" s="158"/>
    </row>
    <row r="2198" spans="10:15" ht="15" customHeight="1" x14ac:dyDescent="0.25">
      <c r="J2198" s="199"/>
      <c r="K2198" s="204"/>
      <c r="L2198" s="85"/>
      <c r="M2198" s="85"/>
      <c r="N2198" s="85"/>
      <c r="O2198" s="158"/>
    </row>
    <row r="2199" spans="10:15" ht="15" customHeight="1" x14ac:dyDescent="0.25">
      <c r="J2199" s="199"/>
      <c r="K2199" s="204"/>
      <c r="L2199" s="85"/>
      <c r="M2199" s="85"/>
      <c r="N2199" s="85"/>
      <c r="O2199" s="158"/>
    </row>
    <row r="2200" spans="10:15" ht="15" customHeight="1" x14ac:dyDescent="0.25">
      <c r="J2200" s="199"/>
      <c r="K2200" s="204"/>
      <c r="L2200" s="85"/>
      <c r="M2200" s="85"/>
      <c r="N2200" s="85"/>
      <c r="O2200" s="158"/>
    </row>
    <row r="2201" spans="10:15" ht="15" customHeight="1" x14ac:dyDescent="0.25">
      <c r="J2201" s="199"/>
      <c r="K2201" s="204"/>
      <c r="L2201" s="85"/>
      <c r="M2201" s="85"/>
      <c r="N2201" s="85"/>
      <c r="O2201" s="158"/>
    </row>
    <row r="2202" spans="10:15" ht="15" customHeight="1" x14ac:dyDescent="0.25">
      <c r="J2202" s="199"/>
      <c r="K2202" s="204"/>
      <c r="L2202" s="85"/>
      <c r="M2202" s="85"/>
      <c r="N2202" s="85"/>
      <c r="O2202" s="158"/>
    </row>
    <row r="2203" spans="10:15" ht="15" customHeight="1" x14ac:dyDescent="0.25">
      <c r="J2203" s="199"/>
      <c r="K2203" s="204"/>
      <c r="L2203" s="85"/>
      <c r="M2203" s="85"/>
      <c r="N2203" s="85"/>
      <c r="O2203" s="158"/>
    </row>
    <row r="2204" spans="10:15" ht="15" customHeight="1" x14ac:dyDescent="0.25">
      <c r="J2204" s="199"/>
      <c r="K2204" s="204"/>
      <c r="L2204" s="85"/>
      <c r="M2204" s="85"/>
      <c r="N2204" s="85"/>
      <c r="O2204" s="158"/>
    </row>
    <row r="2205" spans="10:15" ht="15" customHeight="1" x14ac:dyDescent="0.25">
      <c r="J2205" s="199"/>
      <c r="K2205" s="204"/>
      <c r="L2205" s="85"/>
      <c r="M2205" s="85"/>
      <c r="N2205" s="85"/>
      <c r="O2205" s="158"/>
    </row>
    <row r="2206" spans="10:15" ht="15" customHeight="1" x14ac:dyDescent="0.25">
      <c r="J2206" s="199"/>
      <c r="K2206" s="204"/>
      <c r="L2206" s="85"/>
      <c r="M2206" s="85"/>
      <c r="N2206" s="85"/>
      <c r="O2206" s="158"/>
    </row>
    <row r="2207" spans="10:15" ht="15" customHeight="1" x14ac:dyDescent="0.25">
      <c r="J2207" s="199"/>
      <c r="K2207" s="204"/>
      <c r="L2207" s="85"/>
      <c r="M2207" s="85"/>
      <c r="N2207" s="85"/>
      <c r="O2207" s="158"/>
    </row>
    <row r="2208" spans="10:15" ht="15" customHeight="1" x14ac:dyDescent="0.25">
      <c r="J2208" s="199"/>
      <c r="K2208" s="204"/>
      <c r="L2208" s="85"/>
      <c r="M2208" s="85"/>
      <c r="N2208" s="85"/>
      <c r="O2208" s="158"/>
    </row>
    <row r="2209" spans="10:15" ht="15" customHeight="1" x14ac:dyDescent="0.25">
      <c r="J2209" s="199"/>
      <c r="K2209" s="204"/>
      <c r="L2209" s="85"/>
      <c r="M2209" s="85"/>
      <c r="N2209" s="85"/>
      <c r="O2209" s="158"/>
    </row>
    <row r="2210" spans="10:15" ht="15" customHeight="1" x14ac:dyDescent="0.25">
      <c r="J2210" s="199"/>
      <c r="K2210" s="204"/>
      <c r="L2210" s="85"/>
      <c r="M2210" s="85"/>
      <c r="N2210" s="85"/>
      <c r="O2210" s="158"/>
    </row>
    <row r="2211" spans="10:15" ht="15" customHeight="1" x14ac:dyDescent="0.25">
      <c r="J2211" s="199"/>
      <c r="K2211" s="204"/>
      <c r="L2211" s="85"/>
      <c r="M2211" s="85"/>
      <c r="N2211" s="85"/>
      <c r="O2211" s="158"/>
    </row>
    <row r="2212" spans="10:15" ht="15" customHeight="1" x14ac:dyDescent="0.25">
      <c r="J2212" s="199"/>
      <c r="K2212" s="204"/>
      <c r="L2212" s="85"/>
      <c r="M2212" s="85"/>
      <c r="N2212" s="85"/>
      <c r="O2212" s="158"/>
    </row>
    <row r="2213" spans="10:15" ht="15" customHeight="1" x14ac:dyDescent="0.25">
      <c r="J2213" s="199"/>
      <c r="K2213" s="204"/>
      <c r="L2213" s="85"/>
      <c r="M2213" s="85"/>
      <c r="N2213" s="85"/>
      <c r="O2213" s="158"/>
    </row>
    <row r="2214" spans="10:15" ht="15" customHeight="1" x14ac:dyDescent="0.25">
      <c r="J2214" s="199"/>
      <c r="K2214" s="204"/>
      <c r="L2214" s="85"/>
      <c r="M2214" s="85"/>
      <c r="N2214" s="85"/>
      <c r="O2214" s="158"/>
    </row>
    <row r="2215" spans="10:15" ht="15" customHeight="1" x14ac:dyDescent="0.25">
      <c r="J2215" s="199"/>
      <c r="K2215" s="204"/>
      <c r="L2215" s="85"/>
      <c r="M2215" s="85"/>
      <c r="N2215" s="85"/>
      <c r="O2215" s="158"/>
    </row>
    <row r="2216" spans="10:15" ht="15" customHeight="1" x14ac:dyDescent="0.25">
      <c r="J2216" s="199"/>
      <c r="K2216" s="204"/>
      <c r="L2216" s="85"/>
      <c r="M2216" s="85"/>
      <c r="N2216" s="85"/>
      <c r="O2216" s="158"/>
    </row>
    <row r="2217" spans="10:15" ht="15" customHeight="1" x14ac:dyDescent="0.25">
      <c r="J2217" s="199"/>
      <c r="K2217" s="204"/>
      <c r="L2217" s="85"/>
      <c r="M2217" s="85"/>
      <c r="N2217" s="85"/>
      <c r="O2217" s="158"/>
    </row>
    <row r="2218" spans="10:15" ht="15" customHeight="1" x14ac:dyDescent="0.25">
      <c r="J2218" s="199"/>
      <c r="K2218" s="204"/>
      <c r="L2218" s="85"/>
      <c r="M2218" s="85"/>
      <c r="N2218" s="85"/>
      <c r="O2218" s="158"/>
    </row>
    <row r="2219" spans="10:15" ht="15" customHeight="1" x14ac:dyDescent="0.25">
      <c r="J2219" s="199"/>
      <c r="K2219" s="204"/>
      <c r="L2219" s="85"/>
      <c r="M2219" s="85"/>
      <c r="N2219" s="85"/>
      <c r="O2219" s="158"/>
    </row>
    <row r="2220" spans="10:15" ht="15" customHeight="1" x14ac:dyDescent="0.25">
      <c r="J2220" s="199"/>
      <c r="K2220" s="204"/>
      <c r="L2220" s="85"/>
      <c r="M2220" s="85"/>
      <c r="N2220" s="85"/>
      <c r="O2220" s="158"/>
    </row>
    <row r="2221" spans="10:15" ht="15" customHeight="1" x14ac:dyDescent="0.25">
      <c r="J2221" s="199"/>
      <c r="K2221" s="204"/>
      <c r="L2221" s="85"/>
      <c r="M2221" s="85"/>
      <c r="N2221" s="85"/>
      <c r="O2221" s="158"/>
    </row>
    <row r="2222" spans="10:15" ht="15" customHeight="1" x14ac:dyDescent="0.25">
      <c r="J2222" s="199"/>
      <c r="K2222" s="204"/>
      <c r="L2222" s="85"/>
      <c r="M2222" s="85"/>
      <c r="N2222" s="85"/>
      <c r="O2222" s="158"/>
    </row>
    <row r="2223" spans="10:15" ht="15" customHeight="1" x14ac:dyDescent="0.25">
      <c r="J2223" s="199"/>
      <c r="K2223" s="204"/>
      <c r="L2223" s="85"/>
      <c r="M2223" s="85"/>
      <c r="N2223" s="85"/>
      <c r="O2223" s="158"/>
    </row>
    <row r="2224" spans="10:15" ht="15" customHeight="1" x14ac:dyDescent="0.25">
      <c r="J2224" s="199"/>
      <c r="K2224" s="204"/>
      <c r="L2224" s="85"/>
      <c r="M2224" s="85"/>
      <c r="N2224" s="85"/>
      <c r="O2224" s="158"/>
    </row>
    <row r="2225" spans="10:15" ht="15" customHeight="1" x14ac:dyDescent="0.25">
      <c r="J2225" s="199"/>
      <c r="K2225" s="204"/>
      <c r="L2225" s="85"/>
      <c r="M2225" s="85"/>
      <c r="N2225" s="85"/>
      <c r="O2225" s="158"/>
    </row>
    <row r="2226" spans="10:15" ht="15" customHeight="1" x14ac:dyDescent="0.25">
      <c r="J2226" s="199"/>
      <c r="K2226" s="204"/>
      <c r="L2226" s="85"/>
      <c r="M2226" s="85"/>
      <c r="N2226" s="85"/>
      <c r="O2226" s="158"/>
    </row>
    <row r="2227" spans="10:15" ht="15" customHeight="1" x14ac:dyDescent="0.25">
      <c r="J2227" s="199"/>
      <c r="K2227" s="204"/>
      <c r="L2227" s="85"/>
      <c r="M2227" s="85"/>
      <c r="N2227" s="85"/>
      <c r="O2227" s="158"/>
    </row>
    <row r="2228" spans="10:15" ht="15" customHeight="1" x14ac:dyDescent="0.25">
      <c r="J2228" s="199"/>
      <c r="K2228" s="204"/>
      <c r="L2228" s="85"/>
      <c r="M2228" s="85"/>
      <c r="N2228" s="85"/>
      <c r="O2228" s="158"/>
    </row>
    <row r="2229" spans="10:15" ht="15" customHeight="1" x14ac:dyDescent="0.25">
      <c r="J2229" s="199"/>
      <c r="K2229" s="204"/>
      <c r="L2229" s="85"/>
      <c r="M2229" s="85"/>
      <c r="N2229" s="85"/>
      <c r="O2229" s="158"/>
    </row>
    <row r="2230" spans="10:15" ht="15" customHeight="1" x14ac:dyDescent="0.25">
      <c r="J2230" s="199"/>
      <c r="K2230" s="204"/>
      <c r="L2230" s="85"/>
      <c r="M2230" s="85"/>
      <c r="N2230" s="85"/>
      <c r="O2230" s="158"/>
    </row>
    <row r="2231" spans="10:15" ht="15" customHeight="1" x14ac:dyDescent="0.25">
      <c r="J2231" s="199"/>
      <c r="K2231" s="204"/>
      <c r="L2231" s="85"/>
      <c r="M2231" s="85"/>
      <c r="N2231" s="85"/>
      <c r="O2231" s="158"/>
    </row>
    <row r="2232" spans="10:15" ht="15" customHeight="1" x14ac:dyDescent="0.25">
      <c r="J2232" s="199"/>
      <c r="K2232" s="204"/>
      <c r="L2232" s="85"/>
      <c r="M2232" s="85"/>
      <c r="N2232" s="85"/>
      <c r="O2232" s="158"/>
    </row>
    <row r="2233" spans="10:15" ht="15" customHeight="1" x14ac:dyDescent="0.25">
      <c r="J2233" s="199"/>
      <c r="K2233" s="204"/>
      <c r="L2233" s="85"/>
      <c r="M2233" s="85"/>
      <c r="N2233" s="85"/>
      <c r="O2233" s="158"/>
    </row>
    <row r="2234" spans="10:15" ht="15" customHeight="1" x14ac:dyDescent="0.25">
      <c r="J2234" s="199"/>
      <c r="K2234" s="204"/>
      <c r="L2234" s="85"/>
      <c r="M2234" s="85"/>
      <c r="N2234" s="85"/>
      <c r="O2234" s="158"/>
    </row>
    <row r="2235" spans="10:15" ht="15" customHeight="1" x14ac:dyDescent="0.25">
      <c r="J2235" s="199"/>
      <c r="K2235" s="204"/>
      <c r="L2235" s="85"/>
      <c r="M2235" s="85"/>
      <c r="N2235" s="85"/>
      <c r="O2235" s="158"/>
    </row>
    <row r="2236" spans="10:15" ht="15" customHeight="1" x14ac:dyDescent="0.25">
      <c r="J2236" s="199"/>
      <c r="K2236" s="204"/>
      <c r="L2236" s="85"/>
      <c r="M2236" s="85"/>
      <c r="N2236" s="85"/>
      <c r="O2236" s="158"/>
    </row>
    <row r="2237" spans="10:15" ht="15" customHeight="1" x14ac:dyDescent="0.25">
      <c r="J2237" s="199"/>
      <c r="K2237" s="204"/>
      <c r="L2237" s="85"/>
      <c r="M2237" s="85"/>
      <c r="N2237" s="85"/>
      <c r="O2237" s="158"/>
    </row>
    <row r="2238" spans="10:15" ht="15" customHeight="1" x14ac:dyDescent="0.25">
      <c r="J2238" s="199"/>
      <c r="K2238" s="204"/>
      <c r="L2238" s="85"/>
      <c r="M2238" s="85"/>
      <c r="N2238" s="85"/>
      <c r="O2238" s="158"/>
    </row>
    <row r="2239" spans="10:15" ht="15" customHeight="1" x14ac:dyDescent="0.25">
      <c r="J2239" s="199"/>
      <c r="K2239" s="204"/>
      <c r="L2239" s="85"/>
      <c r="M2239" s="85"/>
      <c r="N2239" s="85"/>
      <c r="O2239" s="158"/>
    </row>
    <row r="2240" spans="10:15" ht="15" customHeight="1" x14ac:dyDescent="0.25">
      <c r="J2240" s="199"/>
      <c r="K2240" s="204"/>
      <c r="L2240" s="85"/>
      <c r="M2240" s="85"/>
      <c r="N2240" s="85"/>
      <c r="O2240" s="158"/>
    </row>
    <row r="2241" spans="10:15" ht="15" customHeight="1" x14ac:dyDescent="0.25">
      <c r="J2241" s="199"/>
      <c r="K2241" s="204"/>
      <c r="L2241" s="85"/>
      <c r="M2241" s="85"/>
      <c r="N2241" s="85"/>
      <c r="O2241" s="158"/>
    </row>
    <row r="2242" spans="10:15" ht="15" customHeight="1" x14ac:dyDescent="0.25">
      <c r="J2242" s="199"/>
      <c r="K2242" s="204"/>
      <c r="L2242" s="85"/>
      <c r="M2242" s="85"/>
      <c r="N2242" s="85"/>
      <c r="O2242" s="158"/>
    </row>
    <row r="2243" spans="10:15" ht="15" customHeight="1" x14ac:dyDescent="0.25">
      <c r="J2243" s="199"/>
      <c r="K2243" s="204"/>
      <c r="L2243" s="85"/>
      <c r="M2243" s="85"/>
      <c r="N2243" s="85"/>
      <c r="O2243" s="158"/>
    </row>
    <row r="2244" spans="10:15" ht="15" customHeight="1" x14ac:dyDescent="0.25">
      <c r="J2244" s="199"/>
      <c r="K2244" s="204"/>
      <c r="L2244" s="85"/>
      <c r="M2244" s="85"/>
      <c r="N2244" s="85"/>
      <c r="O2244" s="158"/>
    </row>
    <row r="2245" spans="10:15" ht="15" customHeight="1" x14ac:dyDescent="0.25">
      <c r="J2245" s="199"/>
      <c r="K2245" s="204"/>
      <c r="L2245" s="85"/>
      <c r="M2245" s="85"/>
      <c r="N2245" s="85"/>
      <c r="O2245" s="158"/>
    </row>
    <row r="2246" spans="10:15" ht="15" customHeight="1" x14ac:dyDescent="0.25">
      <c r="J2246" s="199"/>
      <c r="K2246" s="204"/>
      <c r="L2246" s="85"/>
      <c r="M2246" s="85"/>
      <c r="N2246" s="85"/>
      <c r="O2246" s="158"/>
    </row>
    <row r="2247" spans="10:15" ht="15" customHeight="1" x14ac:dyDescent="0.25">
      <c r="J2247" s="199"/>
      <c r="K2247" s="204"/>
      <c r="L2247" s="85"/>
      <c r="M2247" s="85"/>
      <c r="N2247" s="85"/>
      <c r="O2247" s="158"/>
    </row>
    <row r="2248" spans="10:15" ht="15" customHeight="1" x14ac:dyDescent="0.25">
      <c r="J2248" s="199"/>
      <c r="K2248" s="204"/>
      <c r="L2248" s="85"/>
      <c r="M2248" s="85"/>
      <c r="N2248" s="85"/>
      <c r="O2248" s="158"/>
    </row>
    <row r="2249" spans="10:15" ht="15" customHeight="1" x14ac:dyDescent="0.25">
      <c r="J2249" s="199"/>
      <c r="K2249" s="204"/>
      <c r="L2249" s="85"/>
      <c r="M2249" s="85"/>
      <c r="N2249" s="85"/>
      <c r="O2249" s="158"/>
    </row>
    <row r="2250" spans="10:15" ht="15" customHeight="1" x14ac:dyDescent="0.25">
      <c r="J2250" s="199"/>
      <c r="K2250" s="204"/>
      <c r="L2250" s="85"/>
      <c r="M2250" s="85"/>
      <c r="N2250" s="85"/>
      <c r="O2250" s="158"/>
    </row>
    <row r="2251" spans="10:15" ht="15" customHeight="1" x14ac:dyDescent="0.25">
      <c r="J2251" s="199"/>
      <c r="K2251" s="204"/>
      <c r="L2251" s="85"/>
      <c r="M2251" s="85"/>
      <c r="N2251" s="85"/>
      <c r="O2251" s="158"/>
    </row>
    <row r="2252" spans="10:15" ht="15" customHeight="1" x14ac:dyDescent="0.25">
      <c r="J2252" s="199"/>
      <c r="K2252" s="204"/>
      <c r="L2252" s="85"/>
      <c r="M2252" s="85"/>
      <c r="N2252" s="85"/>
      <c r="O2252" s="158"/>
    </row>
    <row r="2253" spans="10:15" ht="15" customHeight="1" x14ac:dyDescent="0.25">
      <c r="J2253" s="199"/>
      <c r="K2253" s="204"/>
      <c r="L2253" s="85"/>
      <c r="M2253" s="85"/>
      <c r="N2253" s="85"/>
      <c r="O2253" s="158"/>
    </row>
    <row r="2254" spans="10:15" ht="15" customHeight="1" x14ac:dyDescent="0.25">
      <c r="J2254" s="199"/>
      <c r="K2254" s="204"/>
      <c r="L2254" s="85"/>
      <c r="M2254" s="85"/>
      <c r="N2254" s="85"/>
      <c r="O2254" s="158"/>
    </row>
    <row r="2255" spans="10:15" ht="15" customHeight="1" x14ac:dyDescent="0.25">
      <c r="J2255" s="199"/>
      <c r="K2255" s="204"/>
      <c r="L2255" s="85"/>
      <c r="M2255" s="85"/>
      <c r="N2255" s="85"/>
      <c r="O2255" s="158"/>
    </row>
    <row r="2256" spans="10:15" ht="15" customHeight="1" x14ac:dyDescent="0.25">
      <c r="J2256" s="199"/>
      <c r="K2256" s="204"/>
      <c r="L2256" s="85"/>
      <c r="M2256" s="85"/>
      <c r="N2256" s="85"/>
      <c r="O2256" s="158"/>
    </row>
    <row r="2257" spans="10:15" ht="15" customHeight="1" x14ac:dyDescent="0.25">
      <c r="J2257" s="199"/>
      <c r="K2257" s="204"/>
      <c r="L2257" s="85"/>
      <c r="M2257" s="85"/>
      <c r="N2257" s="85"/>
      <c r="O2257" s="158"/>
    </row>
    <row r="2258" spans="10:15" ht="15" customHeight="1" x14ac:dyDescent="0.25">
      <c r="J2258" s="199"/>
      <c r="K2258" s="204"/>
      <c r="L2258" s="85"/>
      <c r="M2258" s="85"/>
      <c r="N2258" s="85"/>
      <c r="O2258" s="158"/>
    </row>
    <row r="2259" spans="10:15" ht="15" customHeight="1" x14ac:dyDescent="0.25">
      <c r="J2259" s="199"/>
      <c r="K2259" s="204"/>
      <c r="L2259" s="85"/>
      <c r="M2259" s="85"/>
      <c r="N2259" s="85"/>
      <c r="O2259" s="158"/>
    </row>
    <row r="2260" spans="10:15" ht="15" customHeight="1" x14ac:dyDescent="0.25">
      <c r="J2260" s="199"/>
      <c r="K2260" s="204"/>
      <c r="L2260" s="85"/>
      <c r="M2260" s="85"/>
      <c r="N2260" s="85"/>
      <c r="O2260" s="158"/>
    </row>
    <row r="2261" spans="10:15" ht="15" customHeight="1" x14ac:dyDescent="0.25">
      <c r="J2261" s="199"/>
      <c r="K2261" s="204"/>
      <c r="L2261" s="85"/>
      <c r="M2261" s="85"/>
      <c r="N2261" s="85"/>
      <c r="O2261" s="158"/>
    </row>
    <row r="2262" spans="10:15" ht="15" customHeight="1" x14ac:dyDescent="0.25">
      <c r="J2262" s="199"/>
      <c r="K2262" s="204"/>
      <c r="L2262" s="85"/>
      <c r="M2262" s="85"/>
      <c r="N2262" s="85"/>
      <c r="O2262" s="158"/>
    </row>
    <row r="2263" spans="10:15" ht="15" customHeight="1" x14ac:dyDescent="0.25">
      <c r="J2263" s="199"/>
      <c r="K2263" s="204"/>
      <c r="L2263" s="85"/>
      <c r="M2263" s="85"/>
      <c r="N2263" s="85"/>
      <c r="O2263" s="158"/>
    </row>
    <row r="2264" spans="10:15" ht="15" customHeight="1" x14ac:dyDescent="0.25">
      <c r="J2264" s="199"/>
      <c r="K2264" s="204"/>
      <c r="L2264" s="85"/>
      <c r="M2264" s="85"/>
      <c r="N2264" s="85"/>
      <c r="O2264" s="158"/>
    </row>
    <row r="2265" spans="10:15" ht="15" customHeight="1" x14ac:dyDescent="0.25">
      <c r="J2265" s="199"/>
      <c r="K2265" s="204"/>
      <c r="L2265" s="85"/>
      <c r="M2265" s="85"/>
      <c r="N2265" s="85"/>
      <c r="O2265" s="158"/>
    </row>
    <row r="2266" spans="10:15" ht="15" customHeight="1" x14ac:dyDescent="0.25">
      <c r="J2266" s="199"/>
      <c r="K2266" s="204"/>
      <c r="L2266" s="85"/>
      <c r="M2266" s="85"/>
      <c r="N2266" s="85"/>
      <c r="O2266" s="158"/>
    </row>
    <row r="2267" spans="10:15" ht="15" customHeight="1" x14ac:dyDescent="0.25">
      <c r="J2267" s="199"/>
      <c r="K2267" s="204"/>
      <c r="L2267" s="85"/>
      <c r="M2267" s="85"/>
      <c r="N2267" s="85"/>
      <c r="O2267" s="158"/>
    </row>
    <row r="2268" spans="10:15" ht="15" customHeight="1" x14ac:dyDescent="0.25">
      <c r="J2268" s="199"/>
      <c r="K2268" s="204"/>
      <c r="L2268" s="85"/>
      <c r="M2268" s="85"/>
      <c r="N2268" s="85"/>
      <c r="O2268" s="158"/>
    </row>
    <row r="2269" spans="10:15" ht="15" customHeight="1" x14ac:dyDescent="0.25">
      <c r="J2269" s="199"/>
      <c r="K2269" s="204"/>
      <c r="L2269" s="85"/>
      <c r="M2269" s="85"/>
      <c r="N2269" s="85"/>
      <c r="O2269" s="158"/>
    </row>
    <row r="2270" spans="10:15" ht="15" customHeight="1" x14ac:dyDescent="0.25">
      <c r="J2270" s="199"/>
      <c r="K2270" s="204"/>
      <c r="L2270" s="85"/>
      <c r="M2270" s="85"/>
      <c r="N2270" s="85"/>
      <c r="O2270" s="158"/>
    </row>
    <row r="2271" spans="10:15" ht="15" customHeight="1" x14ac:dyDescent="0.25">
      <c r="J2271" s="199"/>
      <c r="K2271" s="204"/>
      <c r="L2271" s="85"/>
      <c r="M2271" s="85"/>
      <c r="N2271" s="85"/>
      <c r="O2271" s="158"/>
    </row>
    <row r="2272" spans="10:15" ht="15" customHeight="1" x14ac:dyDescent="0.25">
      <c r="J2272" s="199"/>
      <c r="K2272" s="204"/>
      <c r="L2272" s="85"/>
      <c r="M2272" s="85"/>
      <c r="N2272" s="85"/>
      <c r="O2272" s="158"/>
    </row>
    <row r="2273" spans="10:15" ht="15" customHeight="1" x14ac:dyDescent="0.25">
      <c r="J2273" s="199"/>
      <c r="K2273" s="204"/>
      <c r="L2273" s="85"/>
      <c r="M2273" s="85"/>
      <c r="N2273" s="85"/>
      <c r="O2273" s="158"/>
    </row>
    <row r="2274" spans="10:15" ht="15" customHeight="1" x14ac:dyDescent="0.25">
      <c r="J2274" s="199"/>
      <c r="K2274" s="204"/>
      <c r="L2274" s="85"/>
      <c r="M2274" s="85"/>
      <c r="N2274" s="85"/>
      <c r="O2274" s="158"/>
    </row>
    <row r="2275" spans="10:15" ht="15" customHeight="1" x14ac:dyDescent="0.25">
      <c r="J2275" s="199"/>
      <c r="K2275" s="204"/>
      <c r="L2275" s="85"/>
      <c r="M2275" s="85"/>
      <c r="N2275" s="85"/>
      <c r="O2275" s="158"/>
    </row>
    <row r="2276" spans="10:15" ht="15" customHeight="1" x14ac:dyDescent="0.25">
      <c r="J2276" s="199"/>
      <c r="K2276" s="204"/>
      <c r="L2276" s="85"/>
      <c r="M2276" s="85"/>
      <c r="N2276" s="85"/>
      <c r="O2276" s="158"/>
    </row>
    <row r="2277" spans="10:15" ht="15" customHeight="1" x14ac:dyDescent="0.25">
      <c r="J2277" s="199"/>
      <c r="K2277" s="204"/>
      <c r="L2277" s="85"/>
      <c r="M2277" s="85"/>
      <c r="N2277" s="85"/>
      <c r="O2277" s="158"/>
    </row>
    <row r="2278" spans="10:15" ht="15" customHeight="1" x14ac:dyDescent="0.25">
      <c r="J2278" s="199"/>
      <c r="K2278" s="204"/>
      <c r="L2278" s="85"/>
      <c r="M2278" s="85"/>
      <c r="N2278" s="85"/>
      <c r="O2278" s="158"/>
    </row>
    <row r="2279" spans="10:15" ht="15" customHeight="1" x14ac:dyDescent="0.25">
      <c r="J2279" s="199"/>
      <c r="K2279" s="204"/>
      <c r="L2279" s="85"/>
      <c r="M2279" s="85"/>
      <c r="N2279" s="85"/>
      <c r="O2279" s="158"/>
    </row>
    <row r="2280" spans="10:15" ht="15" customHeight="1" x14ac:dyDescent="0.25">
      <c r="J2280" s="199"/>
      <c r="K2280" s="204"/>
      <c r="L2280" s="85"/>
      <c r="M2280" s="85"/>
      <c r="N2280" s="85"/>
      <c r="O2280" s="158"/>
    </row>
    <row r="2281" spans="10:15" ht="15" customHeight="1" x14ac:dyDescent="0.25">
      <c r="J2281" s="199"/>
      <c r="K2281" s="204"/>
      <c r="L2281" s="85"/>
      <c r="M2281" s="85"/>
      <c r="N2281" s="85"/>
      <c r="O2281" s="158"/>
    </row>
    <row r="2282" spans="10:15" ht="15" customHeight="1" x14ac:dyDescent="0.25">
      <c r="J2282" s="199"/>
      <c r="K2282" s="204"/>
      <c r="L2282" s="85"/>
      <c r="M2282" s="85"/>
      <c r="N2282" s="85"/>
      <c r="O2282" s="158"/>
    </row>
    <row r="2283" spans="10:15" ht="15" customHeight="1" x14ac:dyDescent="0.25">
      <c r="J2283" s="199"/>
      <c r="K2283" s="204"/>
      <c r="L2283" s="85"/>
      <c r="M2283" s="85"/>
      <c r="N2283" s="85"/>
      <c r="O2283" s="158"/>
    </row>
    <row r="2284" spans="10:15" ht="15" customHeight="1" x14ac:dyDescent="0.25">
      <c r="J2284" s="199"/>
      <c r="K2284" s="204"/>
      <c r="L2284" s="85"/>
      <c r="M2284" s="85"/>
      <c r="N2284" s="85"/>
      <c r="O2284" s="158"/>
    </row>
    <row r="2285" spans="10:15" ht="15" customHeight="1" x14ac:dyDescent="0.25">
      <c r="J2285" s="199"/>
      <c r="K2285" s="204"/>
      <c r="L2285" s="85"/>
      <c r="M2285" s="85"/>
      <c r="N2285" s="85"/>
      <c r="O2285" s="158"/>
    </row>
    <row r="2286" spans="10:15" ht="15" customHeight="1" x14ac:dyDescent="0.25">
      <c r="J2286" s="199"/>
      <c r="K2286" s="204"/>
      <c r="L2286" s="85"/>
      <c r="M2286" s="85"/>
      <c r="N2286" s="85"/>
      <c r="O2286" s="158"/>
    </row>
    <row r="2287" spans="10:15" ht="15" customHeight="1" x14ac:dyDescent="0.25">
      <c r="J2287" s="199"/>
      <c r="K2287" s="204"/>
      <c r="L2287" s="85"/>
      <c r="M2287" s="85"/>
      <c r="N2287" s="85"/>
      <c r="O2287" s="158"/>
    </row>
    <row r="2288" spans="10:15" ht="15" customHeight="1" x14ac:dyDescent="0.25">
      <c r="J2288" s="199"/>
      <c r="K2288" s="204"/>
      <c r="L2288" s="85"/>
      <c r="M2288" s="85"/>
      <c r="N2288" s="85"/>
      <c r="O2288" s="158"/>
    </row>
    <row r="2289" spans="10:15" ht="15" customHeight="1" x14ac:dyDescent="0.25">
      <c r="J2289" s="199"/>
      <c r="K2289" s="204"/>
      <c r="L2289" s="85"/>
      <c r="M2289" s="85"/>
      <c r="N2289" s="85"/>
      <c r="O2289" s="158"/>
    </row>
    <row r="2290" spans="10:15" ht="15" customHeight="1" x14ac:dyDescent="0.25">
      <c r="J2290" s="199"/>
      <c r="K2290" s="204"/>
      <c r="L2290" s="85"/>
      <c r="M2290" s="85"/>
      <c r="N2290" s="85"/>
      <c r="O2290" s="158"/>
    </row>
    <row r="2291" spans="10:15" ht="15" customHeight="1" x14ac:dyDescent="0.25">
      <c r="J2291" s="199"/>
      <c r="K2291" s="204"/>
      <c r="L2291" s="85"/>
      <c r="M2291" s="85"/>
      <c r="N2291" s="85"/>
      <c r="O2291" s="158"/>
    </row>
    <row r="2292" spans="10:15" ht="15" customHeight="1" x14ac:dyDescent="0.25">
      <c r="J2292" s="199"/>
      <c r="K2292" s="204"/>
      <c r="L2292" s="85"/>
      <c r="M2292" s="85"/>
      <c r="N2292" s="85"/>
      <c r="O2292" s="158"/>
    </row>
    <row r="2293" spans="10:15" ht="15" customHeight="1" x14ac:dyDescent="0.25">
      <c r="J2293" s="199"/>
      <c r="K2293" s="204"/>
      <c r="L2293" s="85"/>
      <c r="M2293" s="85"/>
      <c r="N2293" s="85"/>
      <c r="O2293" s="158"/>
    </row>
    <row r="2294" spans="10:15" ht="15" customHeight="1" x14ac:dyDescent="0.25">
      <c r="J2294" s="199"/>
      <c r="K2294" s="204"/>
      <c r="L2294" s="85"/>
      <c r="M2294" s="85"/>
      <c r="N2294" s="85"/>
      <c r="O2294" s="158"/>
    </row>
    <row r="2295" spans="10:15" ht="15" customHeight="1" x14ac:dyDescent="0.25">
      <c r="J2295" s="199"/>
      <c r="K2295" s="204"/>
      <c r="L2295" s="85"/>
      <c r="M2295" s="85"/>
      <c r="N2295" s="85"/>
      <c r="O2295" s="158"/>
    </row>
    <row r="2296" spans="10:15" ht="15" customHeight="1" x14ac:dyDescent="0.25">
      <c r="J2296" s="199"/>
      <c r="K2296" s="204"/>
      <c r="L2296" s="85"/>
      <c r="M2296" s="85"/>
      <c r="N2296" s="85"/>
      <c r="O2296" s="158"/>
    </row>
    <row r="2297" spans="10:15" ht="15" customHeight="1" x14ac:dyDescent="0.25">
      <c r="J2297" s="199"/>
      <c r="K2297" s="204"/>
      <c r="L2297" s="85"/>
      <c r="M2297" s="85"/>
      <c r="N2297" s="85"/>
      <c r="O2297" s="158"/>
    </row>
    <row r="2298" spans="10:15" ht="15" customHeight="1" x14ac:dyDescent="0.25">
      <c r="J2298" s="199"/>
      <c r="K2298" s="204"/>
      <c r="L2298" s="85"/>
      <c r="M2298" s="85"/>
      <c r="N2298" s="85"/>
      <c r="O2298" s="158"/>
    </row>
    <row r="2299" spans="10:15" ht="15" customHeight="1" x14ac:dyDescent="0.25">
      <c r="J2299" s="199"/>
      <c r="K2299" s="204"/>
      <c r="L2299" s="85"/>
      <c r="M2299" s="85"/>
      <c r="N2299" s="85"/>
      <c r="O2299" s="158"/>
    </row>
    <row r="2300" spans="10:15" ht="15" customHeight="1" x14ac:dyDescent="0.25">
      <c r="J2300" s="199"/>
      <c r="K2300" s="204"/>
      <c r="L2300" s="85"/>
      <c r="M2300" s="85"/>
      <c r="N2300" s="85"/>
      <c r="O2300" s="158"/>
    </row>
    <row r="2301" spans="10:15" ht="15" customHeight="1" x14ac:dyDescent="0.25">
      <c r="J2301" s="199"/>
      <c r="K2301" s="204"/>
      <c r="L2301" s="85"/>
      <c r="M2301" s="85"/>
      <c r="N2301" s="85"/>
      <c r="O2301" s="158"/>
    </row>
    <row r="2302" spans="10:15" ht="15" customHeight="1" x14ac:dyDescent="0.25">
      <c r="J2302" s="199"/>
      <c r="K2302" s="204"/>
      <c r="L2302" s="85"/>
      <c r="M2302" s="85"/>
      <c r="N2302" s="85"/>
      <c r="O2302" s="158"/>
    </row>
    <row r="2303" spans="10:15" ht="15" customHeight="1" x14ac:dyDescent="0.25">
      <c r="J2303" s="199"/>
      <c r="K2303" s="204"/>
      <c r="L2303" s="85"/>
      <c r="M2303" s="85"/>
      <c r="N2303" s="85"/>
      <c r="O2303" s="158"/>
    </row>
    <row r="2304" spans="10:15" ht="15" customHeight="1" x14ac:dyDescent="0.25">
      <c r="J2304" s="199"/>
      <c r="K2304" s="204"/>
      <c r="L2304" s="85"/>
      <c r="M2304" s="85"/>
      <c r="N2304" s="85"/>
      <c r="O2304" s="158"/>
    </row>
    <row r="2305" spans="10:15" ht="15" customHeight="1" x14ac:dyDescent="0.25">
      <c r="J2305" s="199"/>
      <c r="K2305" s="204"/>
      <c r="L2305" s="85"/>
      <c r="M2305" s="85"/>
      <c r="N2305" s="85"/>
      <c r="O2305" s="158"/>
    </row>
    <row r="2306" spans="10:15" ht="15" customHeight="1" x14ac:dyDescent="0.25">
      <c r="J2306" s="199"/>
      <c r="K2306" s="204"/>
      <c r="L2306" s="85"/>
      <c r="M2306" s="85"/>
      <c r="N2306" s="85"/>
      <c r="O2306" s="158"/>
    </row>
    <row r="2307" spans="10:15" ht="15" customHeight="1" x14ac:dyDescent="0.25">
      <c r="J2307" s="199"/>
      <c r="K2307" s="204"/>
      <c r="L2307" s="85"/>
      <c r="M2307" s="85"/>
      <c r="N2307" s="85"/>
      <c r="O2307" s="158"/>
    </row>
    <row r="2308" spans="10:15" ht="15" customHeight="1" x14ac:dyDescent="0.25">
      <c r="J2308" s="199"/>
      <c r="K2308" s="204"/>
      <c r="L2308" s="85"/>
      <c r="M2308" s="85"/>
      <c r="N2308" s="85"/>
      <c r="O2308" s="158"/>
    </row>
    <row r="2309" spans="10:15" ht="15" customHeight="1" x14ac:dyDescent="0.25">
      <c r="J2309" s="199"/>
      <c r="K2309" s="204"/>
      <c r="L2309" s="85"/>
      <c r="M2309" s="85"/>
      <c r="N2309" s="85"/>
      <c r="O2309" s="158"/>
    </row>
    <row r="2310" spans="10:15" ht="15" customHeight="1" x14ac:dyDescent="0.25">
      <c r="J2310" s="199"/>
      <c r="K2310" s="204"/>
      <c r="L2310" s="85"/>
      <c r="M2310" s="85"/>
      <c r="N2310" s="85"/>
      <c r="O2310" s="158"/>
    </row>
    <row r="2311" spans="10:15" ht="15" customHeight="1" x14ac:dyDescent="0.25">
      <c r="J2311" s="199"/>
      <c r="K2311" s="204"/>
      <c r="L2311" s="85"/>
      <c r="M2311" s="85"/>
      <c r="N2311" s="85"/>
      <c r="O2311" s="158"/>
    </row>
    <row r="2312" spans="10:15" ht="15" customHeight="1" x14ac:dyDescent="0.25">
      <c r="J2312" s="199"/>
      <c r="K2312" s="204"/>
      <c r="L2312" s="85"/>
      <c r="M2312" s="85"/>
      <c r="N2312" s="85"/>
      <c r="O2312" s="158"/>
    </row>
    <row r="2313" spans="10:15" ht="15" customHeight="1" x14ac:dyDescent="0.25">
      <c r="J2313" s="199"/>
      <c r="K2313" s="204"/>
      <c r="L2313" s="85"/>
      <c r="M2313" s="85"/>
      <c r="N2313" s="85"/>
      <c r="O2313" s="158"/>
    </row>
    <row r="2314" spans="10:15" ht="15" customHeight="1" x14ac:dyDescent="0.25">
      <c r="J2314" s="199"/>
      <c r="K2314" s="204"/>
      <c r="L2314" s="85"/>
      <c r="M2314" s="85"/>
      <c r="N2314" s="85"/>
      <c r="O2314" s="158"/>
    </row>
    <row r="2315" spans="10:15" ht="15" customHeight="1" x14ac:dyDescent="0.25">
      <c r="J2315" s="199"/>
      <c r="K2315" s="204"/>
      <c r="L2315" s="85"/>
      <c r="M2315" s="85"/>
      <c r="N2315" s="85"/>
      <c r="O2315" s="158"/>
    </row>
    <row r="2316" spans="10:15" ht="15" customHeight="1" x14ac:dyDescent="0.25">
      <c r="J2316" s="199"/>
      <c r="K2316" s="204"/>
      <c r="L2316" s="85"/>
      <c r="M2316" s="85"/>
      <c r="N2316" s="85"/>
      <c r="O2316" s="158"/>
    </row>
    <row r="2317" spans="10:15" ht="15" customHeight="1" x14ac:dyDescent="0.25">
      <c r="J2317" s="199"/>
      <c r="K2317" s="204"/>
      <c r="L2317" s="85"/>
      <c r="M2317" s="85"/>
      <c r="N2317" s="85"/>
      <c r="O2317" s="158"/>
    </row>
    <row r="2318" spans="10:15" ht="15" customHeight="1" x14ac:dyDescent="0.25">
      <c r="J2318" s="199"/>
      <c r="K2318" s="204"/>
      <c r="L2318" s="85"/>
      <c r="M2318" s="85"/>
      <c r="N2318" s="85"/>
      <c r="O2318" s="158"/>
    </row>
    <row r="2319" spans="10:15" ht="15" customHeight="1" x14ac:dyDescent="0.25">
      <c r="J2319" s="199"/>
      <c r="K2319" s="204"/>
      <c r="L2319" s="85"/>
      <c r="M2319" s="85"/>
      <c r="N2319" s="85"/>
      <c r="O2319" s="158"/>
    </row>
    <row r="2320" spans="10:15" ht="15" customHeight="1" x14ac:dyDescent="0.25">
      <c r="J2320" s="199"/>
      <c r="K2320" s="204"/>
      <c r="L2320" s="85"/>
      <c r="M2320" s="85"/>
      <c r="N2320" s="85"/>
      <c r="O2320" s="158"/>
    </row>
    <row r="2321" spans="10:15" ht="15" customHeight="1" x14ac:dyDescent="0.25">
      <c r="J2321" s="199"/>
      <c r="K2321" s="204"/>
      <c r="L2321" s="85"/>
      <c r="M2321" s="85"/>
      <c r="N2321" s="85"/>
      <c r="O2321" s="158"/>
    </row>
    <row r="2322" spans="10:15" ht="15" customHeight="1" x14ac:dyDescent="0.25">
      <c r="J2322" s="199"/>
      <c r="K2322" s="204"/>
      <c r="L2322" s="85"/>
      <c r="M2322" s="85"/>
      <c r="N2322" s="85"/>
      <c r="O2322" s="158"/>
    </row>
    <row r="2323" spans="10:15" ht="15" customHeight="1" x14ac:dyDescent="0.25">
      <c r="J2323" s="199"/>
      <c r="K2323" s="204"/>
      <c r="L2323" s="85"/>
      <c r="M2323" s="85"/>
      <c r="N2323" s="85"/>
      <c r="O2323" s="158"/>
    </row>
    <row r="2324" spans="10:15" ht="15" customHeight="1" x14ac:dyDescent="0.25">
      <c r="J2324" s="199"/>
      <c r="K2324" s="204"/>
      <c r="L2324" s="85"/>
      <c r="M2324" s="85"/>
      <c r="N2324" s="85"/>
      <c r="O2324" s="158"/>
    </row>
    <row r="2325" spans="10:15" ht="15" customHeight="1" x14ac:dyDescent="0.25">
      <c r="J2325" s="199"/>
      <c r="K2325" s="204"/>
      <c r="L2325" s="85"/>
      <c r="M2325" s="85"/>
      <c r="N2325" s="85"/>
      <c r="O2325" s="158"/>
    </row>
    <row r="2326" spans="10:15" ht="15" customHeight="1" x14ac:dyDescent="0.25">
      <c r="J2326" s="199"/>
      <c r="K2326" s="204"/>
      <c r="L2326" s="85"/>
      <c r="M2326" s="85"/>
      <c r="N2326" s="85"/>
      <c r="O2326" s="158"/>
    </row>
    <row r="2327" spans="10:15" ht="15" customHeight="1" x14ac:dyDescent="0.25">
      <c r="J2327" s="199"/>
      <c r="K2327" s="204"/>
      <c r="L2327" s="85"/>
      <c r="M2327" s="85"/>
      <c r="N2327" s="85"/>
      <c r="O2327" s="158"/>
    </row>
    <row r="2328" spans="10:15" ht="15" customHeight="1" x14ac:dyDescent="0.25">
      <c r="J2328" s="199"/>
      <c r="K2328" s="204"/>
      <c r="L2328" s="85"/>
      <c r="M2328" s="85"/>
      <c r="N2328" s="85"/>
      <c r="O2328" s="158"/>
    </row>
    <row r="2329" spans="10:15" ht="15" customHeight="1" x14ac:dyDescent="0.25">
      <c r="J2329" s="199"/>
      <c r="K2329" s="204"/>
      <c r="L2329" s="85"/>
      <c r="M2329" s="85"/>
      <c r="N2329" s="85"/>
      <c r="O2329" s="158"/>
    </row>
    <row r="2330" spans="10:15" ht="15" customHeight="1" x14ac:dyDescent="0.25">
      <c r="J2330" s="199"/>
      <c r="K2330" s="204"/>
      <c r="L2330" s="85"/>
      <c r="M2330" s="85"/>
      <c r="N2330" s="85"/>
      <c r="O2330" s="158"/>
    </row>
    <row r="2331" spans="10:15" ht="15" customHeight="1" x14ac:dyDescent="0.25">
      <c r="J2331" s="199"/>
      <c r="K2331" s="204"/>
      <c r="L2331" s="85"/>
      <c r="M2331" s="85"/>
      <c r="N2331" s="85"/>
      <c r="O2331" s="158"/>
    </row>
    <row r="2332" spans="10:15" ht="15" customHeight="1" x14ac:dyDescent="0.25">
      <c r="J2332" s="199"/>
      <c r="K2332" s="204"/>
      <c r="L2332" s="85"/>
      <c r="M2332" s="85"/>
      <c r="N2332" s="85"/>
      <c r="O2332" s="158"/>
    </row>
    <row r="2333" spans="10:15" ht="15" customHeight="1" x14ac:dyDescent="0.25">
      <c r="J2333" s="199"/>
      <c r="K2333" s="204"/>
      <c r="L2333" s="85"/>
      <c r="M2333" s="85"/>
      <c r="N2333" s="85"/>
      <c r="O2333" s="158"/>
    </row>
    <row r="2334" spans="10:15" ht="15" customHeight="1" x14ac:dyDescent="0.25">
      <c r="J2334" s="199"/>
      <c r="K2334" s="204"/>
      <c r="L2334" s="85"/>
      <c r="M2334" s="85"/>
      <c r="N2334" s="85"/>
      <c r="O2334" s="158"/>
    </row>
    <row r="2335" spans="10:15" ht="15" customHeight="1" x14ac:dyDescent="0.25">
      <c r="J2335" s="199"/>
      <c r="K2335" s="204"/>
      <c r="L2335" s="85"/>
      <c r="M2335" s="85"/>
      <c r="N2335" s="85"/>
      <c r="O2335" s="158"/>
    </row>
    <row r="2336" spans="10:15" ht="15" customHeight="1" x14ac:dyDescent="0.25">
      <c r="J2336" s="199"/>
      <c r="K2336" s="204"/>
      <c r="L2336" s="85"/>
      <c r="M2336" s="85"/>
      <c r="N2336" s="85"/>
      <c r="O2336" s="158"/>
    </row>
    <row r="2337" spans="10:15" ht="15" customHeight="1" x14ac:dyDescent="0.25">
      <c r="J2337" s="199"/>
      <c r="K2337" s="204"/>
      <c r="L2337" s="85"/>
      <c r="M2337" s="85"/>
      <c r="N2337" s="85"/>
      <c r="O2337" s="158"/>
    </row>
    <row r="2338" spans="10:15" ht="15" customHeight="1" x14ac:dyDescent="0.25">
      <c r="J2338" s="199"/>
      <c r="K2338" s="204"/>
      <c r="L2338" s="85"/>
      <c r="M2338" s="85"/>
      <c r="N2338" s="85"/>
      <c r="O2338" s="158"/>
    </row>
    <row r="2339" spans="10:15" ht="15" customHeight="1" x14ac:dyDescent="0.25">
      <c r="J2339" s="199"/>
      <c r="K2339" s="204"/>
      <c r="L2339" s="85"/>
      <c r="M2339" s="85"/>
      <c r="N2339" s="85"/>
      <c r="O2339" s="158"/>
    </row>
    <row r="2340" spans="10:15" ht="15" customHeight="1" x14ac:dyDescent="0.25">
      <c r="J2340" s="199"/>
      <c r="K2340" s="204"/>
      <c r="L2340" s="85"/>
      <c r="M2340" s="85"/>
      <c r="N2340" s="85"/>
      <c r="O2340" s="158"/>
    </row>
    <row r="2341" spans="10:15" ht="15" customHeight="1" x14ac:dyDescent="0.25">
      <c r="J2341" s="199"/>
      <c r="K2341" s="204"/>
      <c r="L2341" s="85"/>
      <c r="M2341" s="85"/>
      <c r="N2341" s="85"/>
      <c r="O2341" s="158"/>
    </row>
    <row r="2342" spans="10:15" ht="15" customHeight="1" x14ac:dyDescent="0.25">
      <c r="J2342" s="199"/>
      <c r="K2342" s="204"/>
      <c r="L2342" s="85"/>
      <c r="M2342" s="85"/>
      <c r="N2342" s="85"/>
      <c r="O2342" s="158"/>
    </row>
    <row r="2343" spans="10:15" ht="15" customHeight="1" x14ac:dyDescent="0.25">
      <c r="J2343" s="199"/>
      <c r="K2343" s="204"/>
      <c r="L2343" s="85"/>
      <c r="M2343" s="85"/>
      <c r="N2343" s="85"/>
      <c r="O2343" s="158"/>
    </row>
    <row r="2344" spans="10:15" ht="15" customHeight="1" x14ac:dyDescent="0.25">
      <c r="J2344" s="199"/>
      <c r="K2344" s="204"/>
      <c r="L2344" s="85"/>
      <c r="M2344" s="85"/>
      <c r="N2344" s="85"/>
      <c r="O2344" s="158"/>
    </row>
    <row r="2345" spans="10:15" ht="15" customHeight="1" x14ac:dyDescent="0.25">
      <c r="J2345" s="199"/>
      <c r="K2345" s="204"/>
      <c r="L2345" s="85"/>
      <c r="M2345" s="85"/>
      <c r="N2345" s="85"/>
      <c r="O2345" s="158"/>
    </row>
    <row r="2346" spans="10:15" ht="15" customHeight="1" x14ac:dyDescent="0.25">
      <c r="J2346" s="199"/>
      <c r="K2346" s="204"/>
      <c r="L2346" s="85"/>
      <c r="M2346" s="85"/>
      <c r="N2346" s="85"/>
      <c r="O2346" s="158"/>
    </row>
    <row r="2347" spans="10:15" ht="15" customHeight="1" x14ac:dyDescent="0.25">
      <c r="J2347" s="199"/>
      <c r="K2347" s="204"/>
      <c r="L2347" s="85"/>
      <c r="M2347" s="85"/>
      <c r="N2347" s="85"/>
      <c r="O2347" s="158"/>
    </row>
    <row r="2348" spans="10:15" ht="15" customHeight="1" x14ac:dyDescent="0.25">
      <c r="J2348" s="199"/>
      <c r="K2348" s="204"/>
      <c r="L2348" s="85"/>
      <c r="M2348" s="85"/>
      <c r="N2348" s="85"/>
      <c r="O2348" s="158"/>
    </row>
    <row r="2349" spans="10:15" ht="15" customHeight="1" x14ac:dyDescent="0.25">
      <c r="J2349" s="199"/>
      <c r="K2349" s="204"/>
      <c r="L2349" s="85"/>
      <c r="M2349" s="85"/>
      <c r="N2349" s="85"/>
      <c r="O2349" s="158"/>
    </row>
    <row r="2350" spans="10:15" ht="15" customHeight="1" x14ac:dyDescent="0.25">
      <c r="J2350" s="199"/>
      <c r="K2350" s="204"/>
      <c r="L2350" s="85"/>
      <c r="M2350" s="85"/>
      <c r="N2350" s="85"/>
      <c r="O2350" s="158"/>
    </row>
    <row r="2351" spans="10:15" ht="15" customHeight="1" x14ac:dyDescent="0.25">
      <c r="J2351" s="199"/>
      <c r="K2351" s="204"/>
      <c r="L2351" s="85"/>
      <c r="M2351" s="85"/>
      <c r="N2351" s="85"/>
      <c r="O2351" s="158"/>
    </row>
    <row r="2352" spans="10:15" ht="15" customHeight="1" x14ac:dyDescent="0.25">
      <c r="J2352" s="199"/>
      <c r="K2352" s="204"/>
      <c r="L2352" s="85"/>
      <c r="M2352" s="85"/>
      <c r="N2352" s="85"/>
      <c r="O2352" s="158"/>
    </row>
    <row r="2353" spans="10:15" ht="15" customHeight="1" x14ac:dyDescent="0.25">
      <c r="J2353" s="199"/>
      <c r="K2353" s="204"/>
      <c r="L2353" s="85"/>
      <c r="M2353" s="85"/>
      <c r="N2353" s="85"/>
      <c r="O2353" s="158"/>
    </row>
    <row r="2354" spans="10:15" ht="15" customHeight="1" x14ac:dyDescent="0.25">
      <c r="J2354" s="199"/>
      <c r="K2354" s="204"/>
      <c r="L2354" s="85"/>
      <c r="M2354" s="85"/>
      <c r="N2354" s="85"/>
      <c r="O2354" s="158"/>
    </row>
    <row r="2355" spans="10:15" ht="15" customHeight="1" x14ac:dyDescent="0.25">
      <c r="J2355" s="199"/>
      <c r="K2355" s="204"/>
      <c r="L2355" s="85"/>
      <c r="M2355" s="85"/>
      <c r="N2355" s="85"/>
      <c r="O2355" s="158"/>
    </row>
    <row r="2356" spans="10:15" ht="15" customHeight="1" x14ac:dyDescent="0.25">
      <c r="J2356" s="199"/>
      <c r="K2356" s="204"/>
      <c r="L2356" s="85"/>
      <c r="M2356" s="85"/>
      <c r="N2356" s="85"/>
      <c r="O2356" s="158"/>
    </row>
    <row r="2357" spans="10:15" ht="15" customHeight="1" x14ac:dyDescent="0.25">
      <c r="J2357" s="199"/>
      <c r="K2357" s="204"/>
      <c r="L2357" s="85"/>
      <c r="M2357" s="85"/>
      <c r="N2357" s="85"/>
      <c r="O2357" s="158"/>
    </row>
    <row r="2358" spans="10:15" ht="15" customHeight="1" x14ac:dyDescent="0.25">
      <c r="J2358" s="199"/>
      <c r="K2358" s="204"/>
      <c r="L2358" s="85"/>
      <c r="M2358" s="85"/>
      <c r="N2358" s="85"/>
      <c r="O2358" s="158"/>
    </row>
    <row r="2359" spans="10:15" ht="15" customHeight="1" x14ac:dyDescent="0.25">
      <c r="J2359" s="199"/>
      <c r="K2359" s="204"/>
      <c r="L2359" s="85"/>
      <c r="M2359" s="85"/>
      <c r="N2359" s="85"/>
      <c r="O2359" s="158"/>
    </row>
    <row r="2360" spans="10:15" ht="15" customHeight="1" x14ac:dyDescent="0.25">
      <c r="J2360" s="199"/>
      <c r="K2360" s="204"/>
      <c r="L2360" s="85"/>
      <c r="M2360" s="85"/>
      <c r="N2360" s="85"/>
      <c r="O2360" s="158"/>
    </row>
    <row r="2361" spans="10:15" ht="15" customHeight="1" x14ac:dyDescent="0.25">
      <c r="J2361" s="199"/>
      <c r="K2361" s="204"/>
      <c r="L2361" s="85"/>
      <c r="M2361" s="85"/>
      <c r="N2361" s="85"/>
      <c r="O2361" s="158"/>
    </row>
    <row r="2362" spans="10:15" ht="15" customHeight="1" x14ac:dyDescent="0.25">
      <c r="J2362" s="199"/>
      <c r="K2362" s="204"/>
      <c r="L2362" s="85"/>
      <c r="M2362" s="85"/>
      <c r="N2362" s="85"/>
      <c r="O2362" s="158"/>
    </row>
    <row r="2363" spans="10:15" ht="15" customHeight="1" x14ac:dyDescent="0.25">
      <c r="J2363" s="199"/>
      <c r="K2363" s="204"/>
      <c r="L2363" s="85"/>
      <c r="M2363" s="85"/>
      <c r="N2363" s="85"/>
      <c r="O2363" s="158"/>
    </row>
    <row r="2364" spans="10:15" ht="15" customHeight="1" x14ac:dyDescent="0.25">
      <c r="J2364" s="199"/>
      <c r="K2364" s="204"/>
      <c r="L2364" s="85"/>
      <c r="M2364" s="85"/>
      <c r="N2364" s="85"/>
      <c r="O2364" s="158"/>
    </row>
    <row r="2365" spans="10:15" ht="15" customHeight="1" x14ac:dyDescent="0.25">
      <c r="J2365" s="199"/>
      <c r="K2365" s="204"/>
      <c r="L2365" s="85"/>
      <c r="M2365" s="85"/>
      <c r="N2365" s="85"/>
      <c r="O2365" s="158"/>
    </row>
    <row r="2366" spans="10:15" ht="15" customHeight="1" x14ac:dyDescent="0.25">
      <c r="J2366" s="199"/>
      <c r="K2366" s="204"/>
      <c r="L2366" s="85"/>
      <c r="M2366" s="85"/>
      <c r="N2366" s="85"/>
      <c r="O2366" s="158"/>
    </row>
    <row r="2367" spans="10:15" ht="15" customHeight="1" x14ac:dyDescent="0.25">
      <c r="J2367" s="199"/>
      <c r="K2367" s="204"/>
      <c r="L2367" s="85"/>
      <c r="M2367" s="85"/>
      <c r="N2367" s="85"/>
      <c r="O2367" s="158"/>
    </row>
    <row r="2368" spans="10:15" ht="15" customHeight="1" x14ac:dyDescent="0.25">
      <c r="J2368" s="199"/>
      <c r="K2368" s="204"/>
      <c r="L2368" s="85"/>
      <c r="M2368" s="85"/>
      <c r="N2368" s="85"/>
      <c r="O2368" s="158"/>
    </row>
    <row r="2369" spans="10:15" ht="15" customHeight="1" x14ac:dyDescent="0.25">
      <c r="J2369" s="199"/>
      <c r="K2369" s="204"/>
      <c r="L2369" s="85"/>
      <c r="M2369" s="85"/>
      <c r="N2369" s="85"/>
      <c r="O2369" s="158"/>
    </row>
    <row r="2370" spans="10:15" ht="15" customHeight="1" x14ac:dyDescent="0.25">
      <c r="J2370" s="199"/>
      <c r="K2370" s="204"/>
      <c r="L2370" s="85"/>
      <c r="M2370" s="85"/>
      <c r="N2370" s="85"/>
      <c r="O2370" s="158"/>
    </row>
    <row r="2371" spans="10:15" ht="15" customHeight="1" x14ac:dyDescent="0.25">
      <c r="J2371" s="199"/>
      <c r="K2371" s="204"/>
      <c r="L2371" s="85"/>
      <c r="M2371" s="85"/>
      <c r="N2371" s="85"/>
      <c r="O2371" s="158"/>
    </row>
    <row r="2372" spans="10:15" ht="15" customHeight="1" x14ac:dyDescent="0.25">
      <c r="J2372" s="199"/>
      <c r="K2372" s="204"/>
      <c r="L2372" s="85"/>
      <c r="M2372" s="85"/>
      <c r="N2372" s="85"/>
      <c r="O2372" s="158"/>
    </row>
    <row r="2373" spans="10:15" ht="15" customHeight="1" x14ac:dyDescent="0.25">
      <c r="J2373" s="199"/>
      <c r="K2373" s="204"/>
      <c r="L2373" s="85"/>
      <c r="M2373" s="85"/>
      <c r="N2373" s="85"/>
      <c r="O2373" s="158"/>
    </row>
    <row r="2374" spans="10:15" ht="15" customHeight="1" x14ac:dyDescent="0.25">
      <c r="J2374" s="199"/>
      <c r="K2374" s="204"/>
      <c r="L2374" s="85"/>
      <c r="M2374" s="85"/>
      <c r="N2374" s="85"/>
      <c r="O2374" s="158"/>
    </row>
    <row r="2375" spans="10:15" ht="15" customHeight="1" x14ac:dyDescent="0.25">
      <c r="J2375" s="199"/>
      <c r="K2375" s="204"/>
      <c r="L2375" s="85"/>
      <c r="M2375" s="85"/>
      <c r="N2375" s="85"/>
      <c r="O2375" s="158"/>
    </row>
    <row r="2376" spans="10:15" ht="15" customHeight="1" x14ac:dyDescent="0.25">
      <c r="J2376" s="199"/>
      <c r="K2376" s="204"/>
      <c r="L2376" s="85"/>
      <c r="M2376" s="85"/>
      <c r="N2376" s="85"/>
      <c r="O2376" s="158"/>
    </row>
    <row r="2378" spans="10:15" ht="15" customHeight="1" x14ac:dyDescent="0.25">
      <c r="K2378" s="88"/>
    </row>
    <row r="2379" spans="10:15" ht="15" customHeight="1" x14ac:dyDescent="0.25">
      <c r="O2379">
        <v>4</v>
      </c>
    </row>
  </sheetData>
  <autoFilter ref="A3:O413" xr:uid="{00000000-0001-0000-0300-000000000000}">
    <filterColumn colId="5">
      <filters>
        <filter val="Leie av lokaler"/>
      </filters>
    </filterColumn>
  </autoFilter>
  <phoneticPr fontId="39" type="noConversion"/>
  <conditionalFormatting sqref="J4:J2378">
    <cfRule type="expression" dxfId="11" priority="1">
      <formula>AND(COUNTA($L4,$M4,$N4)&gt;0,$J4&lt;&gt;SUM($L4:$N4))</formula>
    </cfRule>
  </conditionalFormatting>
  <conditionalFormatting sqref="O4:O54 O56:O2378">
    <cfRule type="expression" dxfId="10" priority="2">
      <formula>AND($O4="",OR(COUNTA($L4,$M4,$N4)&gt;0,COUNTA($J4)&gt;0))</formula>
    </cfRule>
  </conditionalFormatting>
  <conditionalFormatting sqref="R4:R28">
    <cfRule type="duplicateValues" dxfId="9" priority="8"/>
  </conditionalFormatting>
  <conditionalFormatting sqref="U4:U21">
    <cfRule type="duplicateValues" dxfId="8" priority="4"/>
  </conditionalFormatting>
  <conditionalFormatting sqref="U22:U27">
    <cfRule type="duplicateValues" dxfId="7" priority="6"/>
  </conditionalFormatting>
  <conditionalFormatting sqref="K4:K368">
    <cfRule type="expression" dxfId="6" priority="9">
      <formula>AND(#REF!&lt;&gt;"",LEN(TRIM($K4))=0)</formula>
    </cfRule>
  </conditionalFormatting>
  <conditionalFormatting sqref="K369:K50000">
    <cfRule type="expression" dxfId="5" priority="10">
      <formula>AND($I4&lt;&gt;"",LEN(TRIM($K369))=0)</formula>
    </cfRule>
  </conditionalFormatting>
  <conditionalFormatting sqref="O55">
    <cfRule type="expression" dxfId="4" priority="12">
      <formula>AND($O55="",OR(COUNTA($L84,$M84,$N84)&gt;0,COUNTA($J84)&gt;0))</formula>
    </cfRule>
  </conditionalFormatting>
  <dataValidations count="2">
    <dataValidation type="custom" errorStyle="warning" allowBlank="1" showInputMessage="1" showErrorMessage="1" errorTitle="Begrunnelse mangler" error="Husk begrunnelse for korreksjon i kolonne N før du registrerer korreksjon i I/K/L/M." promptTitle="Begrunnelse" prompt="Husk begrunnelse for korreksjon" sqref="O4:O54 O56:O83 O85:O2378" xr:uid="{8BF1996A-8EE3-4E2D-99BC-14440561D57D}">
      <formula1>OR($O4&lt;&gt;"",AND(COUNTA($L4,$M4,$N4)=0,COUNTA($J4)=0))</formula1>
    </dataValidation>
    <dataValidation type="custom" errorStyle="warning" allowBlank="1" showInputMessage="1" showErrorMessage="1" errorTitle="Begrunnelse mangler" error="Husk begrunnelse for korreksjon i kolonne N før du registrerer korreksjon i I/K/L/M." promptTitle="Begrunnelse" prompt="Husk begrunnelse for korreksjon" sqref="O55" xr:uid="{1AABFDC5-6971-4EC0-850F-24FDEA9FA14E}">
      <formula1>OR($O55&lt;&gt;"",AND(COUNTA($L84,$M84,$N84)=0,COUNTA($J84)=0))</formula1>
    </dataValidation>
  </dataValidations>
  <pageMargins left="0.75" right="0.75" top="1" bottom="1" header="0.5" footer="0.5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AC83A26-8598-42C7-972C-EA3E5451C5AE}">
          <x14:formula1>
            <xm:f>Metadata!$P$4:$P$37</xm:f>
          </x14:formula1>
          <xm:sqref>R4:R28 U4:U27 K4:K2377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2E75B6"/>
  </sheetPr>
  <dimension ref="A1:Y556"/>
  <sheetViews>
    <sheetView showGridLines="0" tabSelected="1" topLeftCell="C1" zoomScale="110" zoomScaleNormal="110" workbookViewId="0">
      <pane ySplit="3" topLeftCell="A16" activePane="bottomLeft" state="frozen"/>
      <selection activeCell="O1" sqref="O1"/>
      <selection pane="bottomLeft" activeCell="T19" sqref="T19"/>
    </sheetView>
  </sheetViews>
  <sheetFormatPr baseColWidth="10" defaultColWidth="8.85546875" defaultRowHeight="15" x14ac:dyDescent="0.25"/>
  <cols>
    <col min="1" max="1" width="12" customWidth="1"/>
    <col min="2" max="2" width="24" customWidth="1"/>
    <col min="3" max="3" width="9" customWidth="1"/>
    <col min="4" max="4" width="22" customWidth="1"/>
    <col min="5" max="5" width="10" customWidth="1"/>
    <col min="6" max="6" width="54.28515625" customWidth="1"/>
    <col min="7" max="7" width="12.42578125" customWidth="1"/>
    <col min="8" max="8" width="21.5703125" customWidth="1"/>
    <col min="9" max="9" width="18.85546875" customWidth="1"/>
    <col min="10" max="10" width="28.85546875" customWidth="1"/>
    <col min="11" max="13" width="28" customWidth="1"/>
    <col min="14" max="14" width="30.140625" customWidth="1"/>
    <col min="15" max="15" width="34.42578125" customWidth="1"/>
    <col min="19" max="19" width="34" customWidth="1"/>
    <col min="20" max="20" width="21.85546875" customWidth="1"/>
    <col min="22" max="22" width="18.85546875" customWidth="1"/>
    <col min="23" max="23" width="9" bestFit="1" customWidth="1"/>
    <col min="24" max="24" width="9.5703125" bestFit="1" customWidth="1"/>
    <col min="25" max="25" width="9.42578125" bestFit="1" customWidth="1"/>
  </cols>
  <sheetData>
    <row r="1" spans="1:25" ht="26.1" customHeight="1" x14ac:dyDescent="0.25">
      <c r="A1" s="222" t="s">
        <v>296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60"/>
      <c r="O1" s="60"/>
    </row>
    <row r="2" spans="1:25" ht="40.700000000000003" customHeight="1" thickBot="1" x14ac:dyDescent="0.3">
      <c r="A2" s="97" t="s">
        <v>82</v>
      </c>
      <c r="B2" s="9"/>
      <c r="C2" s="9"/>
      <c r="D2" s="9"/>
      <c r="E2" s="9"/>
      <c r="F2" s="9"/>
      <c r="G2" s="9"/>
      <c r="H2" s="9"/>
      <c r="I2" s="9" t="s">
        <v>83</v>
      </c>
      <c r="J2" s="9" t="s">
        <v>83</v>
      </c>
      <c r="K2" s="9"/>
      <c r="L2" s="9" t="s">
        <v>84</v>
      </c>
      <c r="M2" s="9" t="s">
        <v>84</v>
      </c>
      <c r="N2" s="9" t="s">
        <v>85</v>
      </c>
      <c r="O2" s="9"/>
      <c r="S2" s="65" t="s">
        <v>297</v>
      </c>
      <c r="T2" s="65"/>
      <c r="U2" s="65"/>
      <c r="V2" s="65"/>
      <c r="W2" s="65"/>
      <c r="X2" s="65"/>
      <c r="Y2" s="65"/>
    </row>
    <row r="3" spans="1:25" ht="92.45" customHeight="1" thickBot="1" x14ac:dyDescent="0.3">
      <c r="A3" s="239" t="s">
        <v>86</v>
      </c>
      <c r="B3" s="239" t="s">
        <v>87</v>
      </c>
      <c r="C3" s="239" t="s">
        <v>88</v>
      </c>
      <c r="D3" s="239" t="s">
        <v>89</v>
      </c>
      <c r="E3" s="239" t="s">
        <v>90</v>
      </c>
      <c r="F3" s="239" t="s">
        <v>91</v>
      </c>
      <c r="G3" s="239" t="s">
        <v>92</v>
      </c>
      <c r="H3" s="239" t="s">
        <v>93</v>
      </c>
      <c r="I3" s="239" t="s">
        <v>94</v>
      </c>
      <c r="J3" s="155" t="s">
        <v>95</v>
      </c>
      <c r="K3" s="156" t="s">
        <v>96</v>
      </c>
      <c r="L3" s="9" t="s">
        <v>97</v>
      </c>
      <c r="M3" s="9" t="s">
        <v>98</v>
      </c>
      <c r="N3" s="9" t="s">
        <v>99</v>
      </c>
      <c r="O3" s="9" t="s">
        <v>100</v>
      </c>
      <c r="S3" s="202" t="s">
        <v>298</v>
      </c>
      <c r="T3" s="203" t="s">
        <v>102</v>
      </c>
      <c r="V3" s="184" t="s">
        <v>103</v>
      </c>
      <c r="W3" s="51" t="s">
        <v>104</v>
      </c>
      <c r="X3" s="51" t="s">
        <v>105</v>
      </c>
      <c r="Y3" s="51" t="s">
        <v>106</v>
      </c>
    </row>
    <row r="4" spans="1:25" ht="15" customHeight="1" x14ac:dyDescent="0.25">
      <c r="A4" s="242">
        <v>2010</v>
      </c>
      <c r="B4" s="242" t="s">
        <v>138</v>
      </c>
      <c r="C4" s="242">
        <v>2210</v>
      </c>
      <c r="D4" s="242" t="s">
        <v>299</v>
      </c>
      <c r="E4" s="242">
        <v>11200</v>
      </c>
      <c r="F4" s="242" t="s">
        <v>148</v>
      </c>
      <c r="G4" s="242"/>
      <c r="H4" s="242"/>
      <c r="I4" s="242">
        <v>0</v>
      </c>
      <c r="J4" s="199"/>
      <c r="K4" s="86" t="s">
        <v>122</v>
      </c>
      <c r="L4" s="85"/>
      <c r="M4" s="85"/>
      <c r="N4" s="85"/>
      <c r="O4" s="158"/>
      <c r="S4" s="66" t="s">
        <v>113</v>
      </c>
      <c r="T4" s="70">
        <f ca="1">IFERROR(SUMIF(K$4:K$20000,$S4,I$4:I$19950),0)+IFERROR(SUMIF(K$4:K$20000,$S4,J$4:J$20000),0)</f>
        <v>2838974</v>
      </c>
      <c r="V4" s="17" t="s">
        <v>113</v>
      </c>
      <c r="W4" s="62">
        <f t="shared" ref="W4:W27" si="0">+IFERROR(SUMIF(K$4:K$20000,S4,L$4:L$20000),0)</f>
        <v>0</v>
      </c>
      <c r="X4" s="63">
        <f t="shared" ref="X4:X27" si="1">+IFERROR(SUMIF(K$4:K$20000,S4,M$4:M$20000),0)</f>
        <v>0</v>
      </c>
      <c r="Y4" s="64">
        <f t="shared" ref="Y4:Y27" si="2">+IFERROR(SUMIF(K$4:K$20000,S4,N$4:N$20000),0)</f>
        <v>0</v>
      </c>
    </row>
    <row r="5" spans="1:25" ht="15" customHeight="1" x14ac:dyDescent="0.25">
      <c r="A5" s="242">
        <v>4210</v>
      </c>
      <c r="B5" s="242" t="s">
        <v>165</v>
      </c>
      <c r="C5" s="242">
        <v>2210</v>
      </c>
      <c r="D5" s="242" t="s">
        <v>299</v>
      </c>
      <c r="E5" s="242">
        <v>10100</v>
      </c>
      <c r="F5" s="242" t="s">
        <v>112</v>
      </c>
      <c r="G5" s="242"/>
      <c r="H5" s="242"/>
      <c r="I5" s="243">
        <v>1083904</v>
      </c>
      <c r="J5" s="199"/>
      <c r="K5" s="86" t="s">
        <v>113</v>
      </c>
      <c r="L5" s="85"/>
      <c r="M5" s="85"/>
      <c r="N5" s="85"/>
      <c r="O5" s="158"/>
      <c r="S5" s="67" t="s">
        <v>116</v>
      </c>
      <c r="T5" s="70">
        <f ca="1">IFERROR(SUMIF(K$4:K$20000,$S5,I$4:I$19950),0)+IFERROR(SUMIF(K$4:K$20000,$S5,J$4:J$20000),0)</f>
        <v>713255</v>
      </c>
      <c r="V5" s="22" t="s">
        <v>116</v>
      </c>
      <c r="W5" s="62">
        <f t="shared" si="0"/>
        <v>0</v>
      </c>
      <c r="X5" s="63">
        <f t="shared" si="1"/>
        <v>0</v>
      </c>
      <c r="Y5" s="64">
        <f t="shared" si="2"/>
        <v>0</v>
      </c>
    </row>
    <row r="6" spans="1:25" ht="15" customHeight="1" x14ac:dyDescent="0.25">
      <c r="A6" s="242">
        <v>4210</v>
      </c>
      <c r="B6" s="242" t="s">
        <v>165</v>
      </c>
      <c r="C6" s="242">
        <v>2210</v>
      </c>
      <c r="D6" s="242" t="s">
        <v>299</v>
      </c>
      <c r="E6" s="242">
        <v>10104</v>
      </c>
      <c r="F6" s="242" t="s">
        <v>300</v>
      </c>
      <c r="G6" s="242"/>
      <c r="H6" s="242"/>
      <c r="I6" s="243">
        <v>14814</v>
      </c>
      <c r="J6" s="199"/>
      <c r="K6" s="86" t="s">
        <v>113</v>
      </c>
      <c r="L6" s="85"/>
      <c r="M6" s="85"/>
      <c r="N6" s="85"/>
      <c r="O6" s="158"/>
      <c r="S6" s="66" t="s">
        <v>119</v>
      </c>
      <c r="T6" s="70">
        <f ca="1">IFERROR(SUMIF(K$4:K$20000,$S6,I$4:I$19950),0)+IFERROR(SUMIF(K$4:K$20000,$S6,J$4:J$20000),0)</f>
        <v>442802</v>
      </c>
      <c r="V6" s="17" t="s">
        <v>119</v>
      </c>
      <c r="W6" s="62">
        <f t="shared" si="0"/>
        <v>0</v>
      </c>
      <c r="X6" s="63">
        <f t="shared" si="1"/>
        <v>0</v>
      </c>
      <c r="Y6" s="64">
        <f t="shared" si="2"/>
        <v>0</v>
      </c>
    </row>
    <row r="7" spans="1:25" ht="15" customHeight="1" x14ac:dyDescent="0.25">
      <c r="A7" s="242">
        <v>4210</v>
      </c>
      <c r="B7" s="242" t="s">
        <v>165</v>
      </c>
      <c r="C7" s="242">
        <v>2210</v>
      </c>
      <c r="D7" s="242" t="s">
        <v>299</v>
      </c>
      <c r="E7" s="242">
        <v>10200</v>
      </c>
      <c r="F7" s="242" t="s">
        <v>140</v>
      </c>
      <c r="G7" s="242"/>
      <c r="H7" s="242"/>
      <c r="I7" s="243">
        <v>126744</v>
      </c>
      <c r="J7" s="199"/>
      <c r="K7" s="86" t="s">
        <v>113</v>
      </c>
      <c r="L7" s="85"/>
      <c r="M7" s="85"/>
      <c r="N7" s="85"/>
      <c r="O7" s="158"/>
      <c r="S7" s="67" t="s">
        <v>122</v>
      </c>
      <c r="T7" s="70">
        <f ca="1">IFERROR(SUMIF(K$4:K$20000,$S7,I$4:I$19950),0)+IFERROR(SUMIF(K$4:K$20000,$S7,J$4:J$20000),0)</f>
        <v>1418116</v>
      </c>
      <c r="V7" s="22" t="s">
        <v>122</v>
      </c>
      <c r="W7" s="62">
        <f t="shared" si="0"/>
        <v>0</v>
      </c>
      <c r="X7" s="63">
        <f t="shared" si="1"/>
        <v>0</v>
      </c>
      <c r="Y7" s="64">
        <f t="shared" si="2"/>
        <v>0</v>
      </c>
    </row>
    <row r="8" spans="1:25" ht="15" customHeight="1" x14ac:dyDescent="0.25">
      <c r="A8" s="242">
        <v>4210</v>
      </c>
      <c r="B8" s="242" t="s">
        <v>165</v>
      </c>
      <c r="C8" s="242">
        <v>2210</v>
      </c>
      <c r="D8" s="242" t="s">
        <v>299</v>
      </c>
      <c r="E8" s="242">
        <v>10204</v>
      </c>
      <c r="F8" s="242" t="s">
        <v>247</v>
      </c>
      <c r="G8" s="242"/>
      <c r="H8" s="242"/>
      <c r="I8" s="242">
        <v>0</v>
      </c>
      <c r="J8" s="199"/>
      <c r="K8" s="86" t="s">
        <v>113</v>
      </c>
      <c r="L8" s="85"/>
      <c r="M8" s="85"/>
      <c r="N8" s="85"/>
      <c r="O8" s="158"/>
      <c r="S8" s="66" t="s">
        <v>125</v>
      </c>
      <c r="T8" s="70">
        <f ca="1">IFERROR(SUMIF(K$4:K$20000,$S8,I$4:I$19950),0)+IFERROR(SUMIF(K$4:K$20000,$S8,J$4:J$20000),0)</f>
        <v>602250</v>
      </c>
      <c r="V8" s="17" t="s">
        <v>125</v>
      </c>
      <c r="W8" s="62">
        <f t="shared" si="0"/>
        <v>0</v>
      </c>
      <c r="X8" s="63">
        <f t="shared" si="1"/>
        <v>0</v>
      </c>
      <c r="Y8" s="64">
        <f t="shared" si="2"/>
        <v>0</v>
      </c>
    </row>
    <row r="9" spans="1:25" ht="15" customHeight="1" x14ac:dyDescent="0.25">
      <c r="A9" s="242">
        <v>4210</v>
      </c>
      <c r="B9" s="242" t="s">
        <v>165</v>
      </c>
      <c r="C9" s="242">
        <v>2210</v>
      </c>
      <c r="D9" s="242" t="s">
        <v>299</v>
      </c>
      <c r="E9" s="242">
        <v>10400</v>
      </c>
      <c r="F9" s="242" t="s">
        <v>115</v>
      </c>
      <c r="G9" s="242"/>
      <c r="H9" s="242"/>
      <c r="I9" s="243">
        <v>21463</v>
      </c>
      <c r="J9" s="199"/>
      <c r="K9" s="86" t="s">
        <v>113</v>
      </c>
      <c r="L9" s="85"/>
      <c r="M9" s="85"/>
      <c r="N9" s="85"/>
      <c r="O9" s="158"/>
      <c r="S9" s="67" t="s">
        <v>128</v>
      </c>
      <c r="T9" s="70">
        <f ca="1">IFERROR(SUMIF(K$4:K$20000,$S9,I$4:I$19950),0)+IFERROR(SUMIF(K$4:K$20000,$S9,J$4:J$20000),0)</f>
        <v>0</v>
      </c>
      <c r="V9" s="22" t="s">
        <v>128</v>
      </c>
      <c r="W9" s="62">
        <f t="shared" si="0"/>
        <v>0</v>
      </c>
      <c r="X9" s="63">
        <f t="shared" si="1"/>
        <v>0</v>
      </c>
      <c r="Y9" s="64">
        <f t="shared" si="2"/>
        <v>0</v>
      </c>
    </row>
    <row r="10" spans="1:25" ht="15" customHeight="1" x14ac:dyDescent="0.25">
      <c r="A10" s="242">
        <v>4210</v>
      </c>
      <c r="B10" s="242" t="s">
        <v>165</v>
      </c>
      <c r="C10" s="242">
        <v>2210</v>
      </c>
      <c r="D10" s="242" t="s">
        <v>299</v>
      </c>
      <c r="E10" s="242">
        <v>10901</v>
      </c>
      <c r="F10" s="242" t="s">
        <v>121</v>
      </c>
      <c r="G10" s="242"/>
      <c r="H10" s="242"/>
      <c r="I10" s="243">
        <v>292254</v>
      </c>
      <c r="J10" s="199"/>
      <c r="K10" s="86" t="s">
        <v>116</v>
      </c>
      <c r="L10" s="85"/>
      <c r="M10" s="85"/>
      <c r="N10" s="85"/>
      <c r="O10" s="158"/>
      <c r="S10" s="66" t="s">
        <v>131</v>
      </c>
      <c r="T10" s="70">
        <f ca="1">IFERROR(SUMIF(K$4:K$20000,$S10,I$4:I$19950),0)+IFERROR(SUMIF(K$4:K$20000,$S10,J$4:J$20000),0)</f>
        <v>-602250</v>
      </c>
      <c r="V10" s="17" t="s">
        <v>131</v>
      </c>
      <c r="W10" s="62">
        <f t="shared" si="0"/>
        <v>0</v>
      </c>
      <c r="X10" s="63">
        <f t="shared" si="1"/>
        <v>0</v>
      </c>
      <c r="Y10" s="64">
        <f t="shared" si="2"/>
        <v>0</v>
      </c>
    </row>
    <row r="11" spans="1:25" ht="15" customHeight="1" x14ac:dyDescent="0.25">
      <c r="A11" s="242">
        <v>4210</v>
      </c>
      <c r="B11" s="242" t="s">
        <v>165</v>
      </c>
      <c r="C11" s="242">
        <v>2210</v>
      </c>
      <c r="D11" s="242" t="s">
        <v>299</v>
      </c>
      <c r="E11" s="242">
        <v>10903</v>
      </c>
      <c r="F11" s="242" t="s">
        <v>124</v>
      </c>
      <c r="G11" s="242"/>
      <c r="H11" s="242"/>
      <c r="I11" s="242">
        <v>637</v>
      </c>
      <c r="J11" s="199"/>
      <c r="K11" s="86" t="s">
        <v>113</v>
      </c>
      <c r="L11" s="85"/>
      <c r="M11" s="85"/>
      <c r="N11" s="85"/>
      <c r="O11" s="158"/>
      <c r="S11" s="67" t="s">
        <v>134</v>
      </c>
      <c r="T11" s="70">
        <f ca="1">IFERROR(SUMIF(K$4:K$20000,$S11,I$4:I$19950),0)+IFERROR(SUMIF(K$4:K$20000,$S11,J$4:J$20000),0)</f>
        <v>0</v>
      </c>
      <c r="V11" s="22" t="s">
        <v>134</v>
      </c>
      <c r="W11" s="62">
        <f t="shared" si="0"/>
        <v>0</v>
      </c>
      <c r="X11" s="63">
        <f t="shared" si="1"/>
        <v>0</v>
      </c>
      <c r="Y11" s="64">
        <f t="shared" si="2"/>
        <v>0</v>
      </c>
    </row>
    <row r="12" spans="1:25" ht="15" customHeight="1" x14ac:dyDescent="0.25">
      <c r="A12" s="242">
        <v>4210</v>
      </c>
      <c r="B12" s="242" t="s">
        <v>165</v>
      </c>
      <c r="C12" s="242">
        <v>2210</v>
      </c>
      <c r="D12" s="242" t="s">
        <v>299</v>
      </c>
      <c r="E12" s="242">
        <v>10990</v>
      </c>
      <c r="F12" s="242" t="s">
        <v>127</v>
      </c>
      <c r="G12" s="242"/>
      <c r="H12" s="242"/>
      <c r="I12" s="243">
        <v>193323</v>
      </c>
      <c r="J12" s="199"/>
      <c r="K12" s="86" t="s">
        <v>119</v>
      </c>
      <c r="L12" s="85"/>
      <c r="M12" s="85"/>
      <c r="N12" s="85"/>
      <c r="O12" s="158"/>
      <c r="S12" s="66" t="s">
        <v>137</v>
      </c>
      <c r="T12" s="70">
        <f ca="1">IFERROR(SUMIF(K$4:K$20000,$S12,I$4:I$19950),0)+IFERROR(SUMIF(K$4:K$20000,$S12,J$4:J$20000),0)</f>
        <v>-400</v>
      </c>
      <c r="V12" s="17" t="s">
        <v>137</v>
      </c>
      <c r="W12" s="62">
        <f t="shared" si="0"/>
        <v>0</v>
      </c>
      <c r="X12" s="63">
        <f t="shared" si="1"/>
        <v>0</v>
      </c>
      <c r="Y12" s="64">
        <f t="shared" si="2"/>
        <v>0</v>
      </c>
    </row>
    <row r="13" spans="1:25" ht="15" customHeight="1" x14ac:dyDescent="0.25">
      <c r="A13" s="242">
        <v>4210</v>
      </c>
      <c r="B13" s="242" t="s">
        <v>165</v>
      </c>
      <c r="C13" s="242">
        <v>2210</v>
      </c>
      <c r="D13" s="242" t="s">
        <v>299</v>
      </c>
      <c r="E13" s="242">
        <v>11300</v>
      </c>
      <c r="F13" s="242" t="s">
        <v>183</v>
      </c>
      <c r="G13" s="242"/>
      <c r="H13" s="242"/>
      <c r="I13" s="243">
        <v>2124</v>
      </c>
      <c r="J13" s="199"/>
      <c r="K13" s="86" t="s">
        <v>122</v>
      </c>
      <c r="L13" s="85"/>
      <c r="M13" s="85"/>
      <c r="N13" s="85"/>
      <c r="O13" s="158"/>
      <c r="S13" s="67" t="s">
        <v>141</v>
      </c>
      <c r="T13" s="70">
        <f ca="1">IFERROR(SUMIF(K$4:K$20000,$S13,I$4:I$19950),0)+IFERROR(SUMIF(K$4:K$20000,$S13,J$4:J$20000),0)</f>
        <v>0</v>
      </c>
      <c r="V13" s="22" t="s">
        <v>141</v>
      </c>
      <c r="W13" s="62">
        <f t="shared" si="0"/>
        <v>0</v>
      </c>
      <c r="X13" s="63">
        <f t="shared" si="1"/>
        <v>0</v>
      </c>
      <c r="Y13" s="64">
        <f t="shared" si="2"/>
        <v>0</v>
      </c>
    </row>
    <row r="14" spans="1:25" ht="15" customHeight="1" x14ac:dyDescent="0.25">
      <c r="A14" s="242">
        <v>4210</v>
      </c>
      <c r="B14" s="242" t="s">
        <v>165</v>
      </c>
      <c r="C14" s="242">
        <v>2210</v>
      </c>
      <c r="D14" s="242" t="s">
        <v>299</v>
      </c>
      <c r="E14" s="242">
        <v>11700</v>
      </c>
      <c r="F14" s="242" t="s">
        <v>185</v>
      </c>
      <c r="G14" s="242"/>
      <c r="H14" s="242" t="s">
        <v>1002</v>
      </c>
      <c r="I14" s="243">
        <v>5793</v>
      </c>
      <c r="J14" s="199">
        <v>-3036</v>
      </c>
      <c r="K14" s="86" t="s">
        <v>122</v>
      </c>
      <c r="L14" s="85"/>
      <c r="M14" s="85"/>
      <c r="N14" s="85"/>
      <c r="O14" s="158" t="s">
        <v>1001</v>
      </c>
      <c r="S14" s="66" t="s">
        <v>144</v>
      </c>
      <c r="T14" s="70">
        <f ca="1">IFERROR(SUMIF(K$4:K$20000,$S14,I$4:I$19950),0)+IFERROR(SUMIF(K$4:K$20000,$S14,J$4:J$20000),0)</f>
        <v>-100000</v>
      </c>
      <c r="V14" s="17" t="s">
        <v>144</v>
      </c>
      <c r="W14" s="62">
        <f t="shared" si="0"/>
        <v>0</v>
      </c>
      <c r="X14" s="63">
        <f t="shared" si="1"/>
        <v>0</v>
      </c>
      <c r="Y14" s="64">
        <f t="shared" si="2"/>
        <v>0</v>
      </c>
    </row>
    <row r="15" spans="1:25" ht="15" customHeight="1" x14ac:dyDescent="0.25">
      <c r="A15" s="242">
        <v>4210</v>
      </c>
      <c r="B15" s="242" t="s">
        <v>165</v>
      </c>
      <c r="C15" s="242">
        <v>2210</v>
      </c>
      <c r="D15" s="242" t="s">
        <v>299</v>
      </c>
      <c r="E15" s="242">
        <v>11800</v>
      </c>
      <c r="F15" s="242" t="s">
        <v>277</v>
      </c>
      <c r="G15" s="242"/>
      <c r="H15" s="242" t="s">
        <v>1002</v>
      </c>
      <c r="I15" s="243">
        <v>775108</v>
      </c>
      <c r="J15" s="199">
        <v>-90442</v>
      </c>
      <c r="K15" s="86" t="s">
        <v>122</v>
      </c>
      <c r="L15" s="85"/>
      <c r="M15" s="85"/>
      <c r="N15" s="85"/>
      <c r="O15" s="158" t="s">
        <v>1001</v>
      </c>
      <c r="S15" s="67" t="s">
        <v>145</v>
      </c>
      <c r="T15" s="70">
        <f ca="1">IFERROR(SUMIF(K$4:K$20000,$S15,I$4:I$19950),0)+IFERROR(SUMIF(K$4:K$20000,$S15,J$4:J$20000),0)</f>
        <v>0</v>
      </c>
      <c r="V15" s="22" t="s">
        <v>145</v>
      </c>
      <c r="W15" s="62">
        <f t="shared" si="0"/>
        <v>0</v>
      </c>
      <c r="X15" s="63">
        <f t="shared" si="1"/>
        <v>0</v>
      </c>
      <c r="Y15" s="64">
        <f t="shared" si="2"/>
        <v>0</v>
      </c>
    </row>
    <row r="16" spans="1:25" ht="15" customHeight="1" x14ac:dyDescent="0.25">
      <c r="A16" s="242">
        <v>4210</v>
      </c>
      <c r="B16" s="242" t="s">
        <v>165</v>
      </c>
      <c r="C16" s="242">
        <v>2210</v>
      </c>
      <c r="D16" s="242" t="s">
        <v>299</v>
      </c>
      <c r="E16" s="242">
        <v>11851</v>
      </c>
      <c r="F16" s="242" t="s">
        <v>130</v>
      </c>
      <c r="G16" s="242"/>
      <c r="H16" s="242"/>
      <c r="I16" s="243">
        <v>1210</v>
      </c>
      <c r="J16" s="199"/>
      <c r="K16" s="86" t="s">
        <v>122</v>
      </c>
      <c r="L16" s="85"/>
      <c r="M16" s="85"/>
      <c r="N16" s="85"/>
      <c r="O16" s="158"/>
      <c r="S16" s="68" t="s">
        <v>146</v>
      </c>
      <c r="T16" s="70">
        <f ca="1">IFERROR(SUMIF(K$4:K$20000,$S16,I$4:I$19950),0)+IFERROR(SUMIF(K$4:K$20000,$S16,J$4:J$20000),0)</f>
        <v>182798</v>
      </c>
      <c r="V16" s="49" t="s">
        <v>146</v>
      </c>
      <c r="W16" s="62">
        <f t="shared" si="0"/>
        <v>0</v>
      </c>
      <c r="X16" s="63">
        <f t="shared" si="1"/>
        <v>0</v>
      </c>
      <c r="Y16" s="64">
        <f t="shared" si="2"/>
        <v>0</v>
      </c>
    </row>
    <row r="17" spans="1:25" ht="15" customHeight="1" x14ac:dyDescent="0.25">
      <c r="A17" s="242">
        <v>4210</v>
      </c>
      <c r="B17" s="242" t="s">
        <v>165</v>
      </c>
      <c r="C17" s="242">
        <v>2210</v>
      </c>
      <c r="D17" s="242" t="s">
        <v>299</v>
      </c>
      <c r="E17" s="242">
        <v>11950</v>
      </c>
      <c r="F17" s="242" t="s">
        <v>167</v>
      </c>
      <c r="G17" s="242"/>
      <c r="H17" s="242" t="s">
        <v>1002</v>
      </c>
      <c r="I17" s="243">
        <v>284073</v>
      </c>
      <c r="J17" s="199">
        <v>-40074</v>
      </c>
      <c r="K17" s="86" t="s">
        <v>122</v>
      </c>
      <c r="L17" s="85"/>
      <c r="M17" s="85"/>
      <c r="N17" s="85"/>
      <c r="O17" s="158" t="s">
        <v>1001</v>
      </c>
      <c r="S17" s="69" t="s">
        <v>108</v>
      </c>
      <c r="T17" s="70">
        <f ca="1">IFERROR(SUMIF(K$4:K$20000,$S17,I$4:I$19950),0)+IFERROR(SUMIF(K$4:K$20000,$S17,J$4:J$20000),0)</f>
        <v>0</v>
      </c>
      <c r="V17" s="50" t="s">
        <v>108</v>
      </c>
      <c r="W17" s="62">
        <f t="shared" si="0"/>
        <v>0</v>
      </c>
      <c r="X17" s="63">
        <f t="shared" si="1"/>
        <v>0</v>
      </c>
      <c r="Y17" s="64">
        <f t="shared" si="2"/>
        <v>0</v>
      </c>
    </row>
    <row r="18" spans="1:25" ht="15" customHeight="1" x14ac:dyDescent="0.25">
      <c r="A18" s="242">
        <v>4210</v>
      </c>
      <c r="B18" s="242" t="s">
        <v>165</v>
      </c>
      <c r="C18" s="242">
        <v>2210</v>
      </c>
      <c r="D18" s="242" t="s">
        <v>299</v>
      </c>
      <c r="E18" s="242">
        <v>12007</v>
      </c>
      <c r="F18" s="242" t="s">
        <v>301</v>
      </c>
      <c r="G18" s="242"/>
      <c r="H18" s="242"/>
      <c r="I18" s="242">
        <v>0</v>
      </c>
      <c r="J18" s="199"/>
      <c r="K18" s="86" t="s">
        <v>122</v>
      </c>
      <c r="L18" s="85"/>
      <c r="M18" s="85"/>
      <c r="N18" s="85"/>
      <c r="O18" s="158"/>
      <c r="S18" s="69" t="s">
        <v>149</v>
      </c>
      <c r="T18" s="70">
        <f ca="1">IFERROR(SUMIF(K$4:K$20000,$S18,I$4:I$19950),0)+IFERROR(SUMIF(K$4:K$20000,$S18,J$4:J$20000),0)</f>
        <v>0</v>
      </c>
      <c r="V18" s="50" t="s">
        <v>149</v>
      </c>
      <c r="W18" s="62">
        <f t="shared" si="0"/>
        <v>0</v>
      </c>
      <c r="X18" s="63">
        <f t="shared" si="1"/>
        <v>0</v>
      </c>
      <c r="Y18" s="64">
        <f t="shared" si="2"/>
        <v>0</v>
      </c>
    </row>
    <row r="19" spans="1:25" ht="15" customHeight="1" x14ac:dyDescent="0.25">
      <c r="A19" s="242">
        <v>4210</v>
      </c>
      <c r="B19" s="242" t="s">
        <v>165</v>
      </c>
      <c r="C19" s="242">
        <v>2210</v>
      </c>
      <c r="D19" s="242" t="s">
        <v>299</v>
      </c>
      <c r="E19" s="242">
        <v>12100</v>
      </c>
      <c r="F19" s="242" t="s">
        <v>261</v>
      </c>
      <c r="G19" s="242"/>
      <c r="H19" s="242" t="s">
        <v>1002</v>
      </c>
      <c r="I19" s="243">
        <v>37381</v>
      </c>
      <c r="J19" s="199">
        <v>-6689</v>
      </c>
      <c r="K19" s="86" t="s">
        <v>122</v>
      </c>
      <c r="L19" s="85"/>
      <c r="M19" s="85"/>
      <c r="N19" s="85"/>
      <c r="O19" s="158" t="s">
        <v>1001</v>
      </c>
      <c r="S19" s="69" t="s">
        <v>150</v>
      </c>
      <c r="T19" s="70">
        <f ca="1">IFERROR(SUMIF(K$4:K$20000,$S19,I$4:I$19950),0)+IFERROR(SUMIF(K$4:K$20000,$S19,J$4:J$20000),0)</f>
        <v>2769351</v>
      </c>
      <c r="V19" s="50" t="s">
        <v>150</v>
      </c>
      <c r="W19" s="62">
        <f t="shared" si="0"/>
        <v>0</v>
      </c>
      <c r="X19" s="63">
        <f t="shared" si="1"/>
        <v>0</v>
      </c>
      <c r="Y19" s="64">
        <f t="shared" si="2"/>
        <v>0</v>
      </c>
    </row>
    <row r="20" spans="1:25" ht="15" customHeight="1" x14ac:dyDescent="0.25">
      <c r="A20" s="242">
        <v>4210</v>
      </c>
      <c r="B20" s="242" t="s">
        <v>165</v>
      </c>
      <c r="C20" s="242">
        <v>2210</v>
      </c>
      <c r="D20" s="242" t="s">
        <v>299</v>
      </c>
      <c r="E20" s="242">
        <v>12300</v>
      </c>
      <c r="F20" s="242" t="s">
        <v>255</v>
      </c>
      <c r="G20" s="242"/>
      <c r="H20" s="242">
        <v>1041</v>
      </c>
      <c r="I20" s="243">
        <v>329442</v>
      </c>
      <c r="J20" s="199">
        <v>-146644</v>
      </c>
      <c r="K20" s="86" t="s">
        <v>146</v>
      </c>
      <c r="L20" s="85"/>
      <c r="M20" s="85"/>
      <c r="N20" s="85"/>
      <c r="O20" s="158" t="s">
        <v>1003</v>
      </c>
      <c r="S20" s="69" t="s">
        <v>153</v>
      </c>
      <c r="T20" s="70">
        <f ca="1">IFERROR(SUMIF(K$4:K$20000,$S20,I$4:I$19950),0)+IFERROR(SUMIF(K$4:K$20000,$S20,J$4:J$20000),0)</f>
        <v>0</v>
      </c>
      <c r="V20" s="50" t="s">
        <v>153</v>
      </c>
      <c r="W20" s="62">
        <f t="shared" si="0"/>
        <v>0</v>
      </c>
      <c r="X20" s="63">
        <f t="shared" si="1"/>
        <v>0</v>
      </c>
      <c r="Y20" s="64">
        <f t="shared" si="2"/>
        <v>0</v>
      </c>
    </row>
    <row r="21" spans="1:25" ht="15" customHeight="1" x14ac:dyDescent="0.25">
      <c r="A21" s="242">
        <v>4210</v>
      </c>
      <c r="B21" s="242" t="s">
        <v>165</v>
      </c>
      <c r="C21" s="242">
        <v>2210</v>
      </c>
      <c r="D21" s="242" t="s">
        <v>299</v>
      </c>
      <c r="E21" s="242">
        <v>12400</v>
      </c>
      <c r="F21" s="242" t="s">
        <v>263</v>
      </c>
      <c r="G21" s="242"/>
      <c r="H21" s="242"/>
      <c r="I21" s="243">
        <v>64223</v>
      </c>
      <c r="J21" s="199">
        <v>-10015</v>
      </c>
      <c r="K21" s="86" t="s">
        <v>122</v>
      </c>
      <c r="L21" s="85"/>
      <c r="M21" s="85"/>
      <c r="N21" s="85"/>
      <c r="O21" s="158" t="s">
        <v>1001</v>
      </c>
      <c r="S21" s="69" t="s">
        <v>158</v>
      </c>
      <c r="T21" s="70">
        <f ca="1">IFERROR(SUMIF(K$4:K$20000,$S21,I$4:I$19950),0)+IFERROR(SUMIF(K$4:K$20000,$S21,J$4:J$20000),0)</f>
        <v>0</v>
      </c>
      <c r="V21" s="50" t="s">
        <v>158</v>
      </c>
      <c r="W21" s="62">
        <f t="shared" si="0"/>
        <v>0</v>
      </c>
      <c r="X21" s="63">
        <f t="shared" si="1"/>
        <v>0</v>
      </c>
      <c r="Y21" s="64">
        <f t="shared" si="2"/>
        <v>0</v>
      </c>
    </row>
    <row r="22" spans="1:25" ht="15" customHeight="1" x14ac:dyDescent="0.25">
      <c r="A22" s="242">
        <v>4210</v>
      </c>
      <c r="B22" s="242" t="s">
        <v>165</v>
      </c>
      <c r="C22" s="242">
        <v>2210</v>
      </c>
      <c r="D22" s="242" t="s">
        <v>299</v>
      </c>
      <c r="E22" s="242">
        <v>12500</v>
      </c>
      <c r="F22" s="242" t="s">
        <v>257</v>
      </c>
      <c r="G22" s="242"/>
      <c r="H22" s="242" t="s">
        <v>1004</v>
      </c>
      <c r="I22" s="243">
        <v>134020</v>
      </c>
      <c r="J22" s="199">
        <v>-14042</v>
      </c>
      <c r="K22" s="86" t="s">
        <v>122</v>
      </c>
      <c r="L22" s="85"/>
      <c r="M22" s="85"/>
      <c r="N22" s="85"/>
      <c r="O22" s="158" t="s">
        <v>1001</v>
      </c>
      <c r="S22" s="69" t="s">
        <v>161</v>
      </c>
      <c r="T22" s="70">
        <f ca="1">IFERROR(SUMIF(K$4:K$20000,$S22,I$4:I$19950),0)+IFERROR(SUMIF(K$4:K$20000,$S22,J$4:J$20000),0)</f>
        <v>0</v>
      </c>
      <c r="V22" s="50" t="s">
        <v>161</v>
      </c>
      <c r="W22" s="62">
        <f t="shared" si="0"/>
        <v>0</v>
      </c>
      <c r="X22" s="63">
        <f t="shared" si="1"/>
        <v>0</v>
      </c>
      <c r="Y22" s="64">
        <f t="shared" si="2"/>
        <v>0</v>
      </c>
    </row>
    <row r="23" spans="1:25" ht="15" customHeight="1" x14ac:dyDescent="0.25">
      <c r="A23" s="242">
        <v>4210</v>
      </c>
      <c r="B23" s="242" t="s">
        <v>165</v>
      </c>
      <c r="C23" s="242">
        <v>2210</v>
      </c>
      <c r="D23" s="242" t="s">
        <v>299</v>
      </c>
      <c r="E23" s="242">
        <v>13700</v>
      </c>
      <c r="F23" s="242" t="s">
        <v>201</v>
      </c>
      <c r="G23" s="242"/>
      <c r="H23" s="242" t="s">
        <v>1002</v>
      </c>
      <c r="I23" s="243">
        <v>40730</v>
      </c>
      <c r="J23" s="199">
        <v>-7288</v>
      </c>
      <c r="K23" s="86" t="s">
        <v>122</v>
      </c>
      <c r="L23" s="85"/>
      <c r="M23" s="85"/>
      <c r="N23" s="85"/>
      <c r="O23" s="158" t="s">
        <v>1001</v>
      </c>
      <c r="S23" s="69"/>
      <c r="T23" s="70">
        <f ca="1">IFERROR(SUMIF(K$4:K$20000,$S23,I$4:I$19950),0)+IFERROR(SUMIF(K$4:K$20000,$S23,J$4:J$20000),0)</f>
        <v>0</v>
      </c>
      <c r="V23" s="50"/>
      <c r="W23" s="62">
        <f t="shared" si="0"/>
        <v>0</v>
      </c>
      <c r="X23" s="63">
        <f t="shared" si="1"/>
        <v>0</v>
      </c>
      <c r="Y23" s="64">
        <f t="shared" si="2"/>
        <v>0</v>
      </c>
    </row>
    <row r="24" spans="1:25" ht="15" customHeight="1" x14ac:dyDescent="0.25">
      <c r="A24" s="242">
        <v>4210</v>
      </c>
      <c r="B24" s="242" t="s">
        <v>165</v>
      </c>
      <c r="C24" s="242">
        <v>2210</v>
      </c>
      <c r="D24" s="242" t="s">
        <v>299</v>
      </c>
      <c r="E24" s="242">
        <v>14290</v>
      </c>
      <c r="F24" s="242" t="s">
        <v>160</v>
      </c>
      <c r="G24" s="242"/>
      <c r="H24" s="242" t="s">
        <v>1005</v>
      </c>
      <c r="I24" s="243">
        <v>426740</v>
      </c>
      <c r="J24" s="199">
        <v>-79390</v>
      </c>
      <c r="K24" s="86" t="s">
        <v>125</v>
      </c>
      <c r="L24" s="85"/>
      <c r="M24" s="85"/>
      <c r="N24" s="85"/>
      <c r="O24" s="158" t="s">
        <v>1001</v>
      </c>
      <c r="S24" s="69"/>
      <c r="T24" s="70">
        <f ca="1">IFERROR(SUMIF(K$4:K$20000,$S24,I$4:I$19950),0)+IFERROR(SUMIF(K$4:K$20000,$S24,J$4:J$20000),0)</f>
        <v>0</v>
      </c>
      <c r="V24" s="50"/>
      <c r="W24" s="62">
        <f t="shared" si="0"/>
        <v>0</v>
      </c>
      <c r="X24" s="63">
        <f t="shared" si="1"/>
        <v>0</v>
      </c>
      <c r="Y24" s="64">
        <f t="shared" si="2"/>
        <v>0</v>
      </c>
    </row>
    <row r="25" spans="1:25" ht="15" customHeight="1" x14ac:dyDescent="0.25">
      <c r="A25" s="242">
        <v>4210</v>
      </c>
      <c r="B25" s="242" t="s">
        <v>165</v>
      </c>
      <c r="C25" s="242">
        <v>2210</v>
      </c>
      <c r="D25" s="242" t="s">
        <v>299</v>
      </c>
      <c r="E25" s="242">
        <v>16300</v>
      </c>
      <c r="F25" s="242" t="s">
        <v>302</v>
      </c>
      <c r="G25" s="242"/>
      <c r="H25" s="242"/>
      <c r="I25" s="243">
        <v>-10000</v>
      </c>
      <c r="J25" s="199"/>
      <c r="K25" s="86" t="s">
        <v>144</v>
      </c>
      <c r="L25" s="85"/>
      <c r="M25" s="85"/>
      <c r="N25" s="85"/>
      <c r="O25" s="158"/>
      <c r="S25" s="69"/>
      <c r="T25" s="70">
        <f ca="1">IFERROR(SUMIF(K$4:K$20000,$S25,I$4:I$19950),0)+IFERROR(SUMIF(K$4:K$20000,$S25,J$4:J$20000),0)</f>
        <v>0</v>
      </c>
      <c r="V25" s="50"/>
      <c r="W25" s="62">
        <f t="shared" si="0"/>
        <v>0</v>
      </c>
      <c r="X25" s="63">
        <f t="shared" si="1"/>
        <v>0</v>
      </c>
      <c r="Y25" s="64">
        <f t="shared" si="2"/>
        <v>0</v>
      </c>
    </row>
    <row r="26" spans="1:25" ht="15" customHeight="1" x14ac:dyDescent="0.25">
      <c r="A26" s="242">
        <v>4210</v>
      </c>
      <c r="B26" s="242" t="s">
        <v>165</v>
      </c>
      <c r="C26" s="242">
        <v>2210</v>
      </c>
      <c r="D26" s="242" t="s">
        <v>299</v>
      </c>
      <c r="E26" s="242">
        <v>17290</v>
      </c>
      <c r="F26" s="242" t="s">
        <v>163</v>
      </c>
      <c r="G26" s="242"/>
      <c r="H26" s="242"/>
      <c r="I26" s="243">
        <v>-426740</v>
      </c>
      <c r="J26" s="199">
        <v>79390</v>
      </c>
      <c r="K26" s="86" t="s">
        <v>131</v>
      </c>
      <c r="L26" s="85"/>
      <c r="M26" s="85"/>
      <c r="N26" s="85"/>
      <c r="O26" s="158" t="s">
        <v>1001</v>
      </c>
      <c r="S26" s="69"/>
      <c r="T26" s="70">
        <f ca="1">IFERROR(SUMIF(K$4:K$20000,$S26,I$4:I$19950),0)+IFERROR(SUMIF(K$4:K$20000,$S26,J$4:J$20000),0)</f>
        <v>0</v>
      </c>
      <c r="V26" s="50"/>
      <c r="W26" s="62">
        <f t="shared" si="0"/>
        <v>0</v>
      </c>
      <c r="X26" s="63">
        <f t="shared" si="1"/>
        <v>0</v>
      </c>
      <c r="Y26" s="64">
        <f t="shared" si="2"/>
        <v>0</v>
      </c>
    </row>
    <row r="27" spans="1:25" ht="15" customHeight="1" x14ac:dyDescent="0.25">
      <c r="A27" s="242">
        <v>4220</v>
      </c>
      <c r="B27" s="242" t="s">
        <v>169</v>
      </c>
      <c r="C27" s="242">
        <v>2210</v>
      </c>
      <c r="D27" s="242" t="s">
        <v>299</v>
      </c>
      <c r="E27" s="242">
        <v>11900</v>
      </c>
      <c r="F27" s="242" t="s">
        <v>171</v>
      </c>
      <c r="G27" s="242"/>
      <c r="H27" s="242"/>
      <c r="I27" s="243">
        <v>56522</v>
      </c>
      <c r="J27" s="199"/>
      <c r="K27" s="86" t="s">
        <v>122</v>
      </c>
      <c r="L27" s="85"/>
      <c r="M27" s="85"/>
      <c r="N27" s="85"/>
      <c r="O27" s="158"/>
      <c r="S27" s="69"/>
      <c r="T27" s="181">
        <f ca="1">IFERROR(SUMIF(K$4:K$20000,$S27,I$4:I$19950),0)+IFERROR(SUMIF(K$4:K$20000,$S27,J$4:J$20000),0)</f>
        <v>0</v>
      </c>
      <c r="V27" s="50"/>
      <c r="W27" s="62">
        <f t="shared" si="0"/>
        <v>0</v>
      </c>
      <c r="X27" s="63">
        <f t="shared" si="1"/>
        <v>0</v>
      </c>
      <c r="Y27" s="64">
        <f t="shared" si="2"/>
        <v>0</v>
      </c>
    </row>
    <row r="28" spans="1:25" ht="15" customHeight="1" x14ac:dyDescent="0.25">
      <c r="A28" s="242">
        <v>4220</v>
      </c>
      <c r="B28" s="242" t="s">
        <v>169</v>
      </c>
      <c r="C28" s="242">
        <v>2210</v>
      </c>
      <c r="D28" s="242" t="s">
        <v>299</v>
      </c>
      <c r="E28" s="242">
        <v>14290</v>
      </c>
      <c r="F28" s="242" t="s">
        <v>160</v>
      </c>
      <c r="G28" s="242"/>
      <c r="H28" s="242"/>
      <c r="I28" s="242">
        <v>0</v>
      </c>
      <c r="J28" s="199"/>
      <c r="K28" s="86" t="s">
        <v>125</v>
      </c>
      <c r="L28" s="85"/>
      <c r="M28" s="85"/>
      <c r="N28" s="85"/>
      <c r="O28" s="158"/>
    </row>
    <row r="29" spans="1:25" ht="15" customHeight="1" x14ac:dyDescent="0.25">
      <c r="A29" s="242">
        <v>4220</v>
      </c>
      <c r="B29" s="242" t="s">
        <v>169</v>
      </c>
      <c r="C29" s="242">
        <v>2210</v>
      </c>
      <c r="D29" s="242" t="s">
        <v>299</v>
      </c>
      <c r="E29" s="242">
        <v>16300</v>
      </c>
      <c r="F29" s="242" t="s">
        <v>302</v>
      </c>
      <c r="G29" s="242"/>
      <c r="H29" s="242"/>
      <c r="I29" s="243">
        <v>-90000</v>
      </c>
      <c r="J29" s="199"/>
      <c r="K29" s="86" t="s">
        <v>144</v>
      </c>
      <c r="L29" s="85"/>
      <c r="M29" s="85"/>
      <c r="N29" s="85"/>
      <c r="O29" s="158"/>
      <c r="S29" s="168" t="s">
        <v>303</v>
      </c>
      <c r="T29" s="169" cm="1">
        <f t="array" ref="T29">SUMPRODUCT(ABS(J4:J20000))</f>
        <v>477010</v>
      </c>
    </row>
    <row r="30" spans="1:25" ht="15" customHeight="1" x14ac:dyDescent="0.25">
      <c r="A30" s="242">
        <v>4220</v>
      </c>
      <c r="B30" s="242" t="s">
        <v>169</v>
      </c>
      <c r="C30" s="242">
        <v>2210</v>
      </c>
      <c r="D30" s="242" t="s">
        <v>299</v>
      </c>
      <c r="E30" s="242">
        <v>17290</v>
      </c>
      <c r="F30" s="242" t="s">
        <v>163</v>
      </c>
      <c r="G30" s="242"/>
      <c r="H30" s="242"/>
      <c r="I30" s="242">
        <v>0</v>
      </c>
      <c r="J30" s="199"/>
      <c r="K30" s="86" t="s">
        <v>131</v>
      </c>
      <c r="L30" s="85"/>
      <c r="M30" s="85"/>
      <c r="N30" s="85"/>
      <c r="O30" s="158"/>
      <c r="S30" s="170" t="s">
        <v>175</v>
      </c>
      <c r="T30" s="171" t="e">
        <f>SUMIFS($I$4:$I$49950,$I$4:$I$49950,"&lt;&gt;",$K$4:$K$50000,"")</f>
        <v>#VALUE!</v>
      </c>
    </row>
    <row r="31" spans="1:25" ht="15" customHeight="1" x14ac:dyDescent="0.25">
      <c r="A31" s="242">
        <v>4230</v>
      </c>
      <c r="B31" s="242" t="s">
        <v>304</v>
      </c>
      <c r="C31" s="242">
        <v>2210</v>
      </c>
      <c r="D31" s="242" t="s">
        <v>299</v>
      </c>
      <c r="E31" s="242">
        <v>10400</v>
      </c>
      <c r="F31" s="242" t="s">
        <v>115</v>
      </c>
      <c r="G31" s="242"/>
      <c r="H31" s="242"/>
      <c r="I31" s="242">
        <v>0</v>
      </c>
      <c r="J31" s="199"/>
      <c r="K31" s="86" t="s">
        <v>113</v>
      </c>
      <c r="L31" s="85"/>
      <c r="M31" s="85"/>
      <c r="N31" s="85"/>
      <c r="O31" s="158"/>
    </row>
    <row r="32" spans="1:25" ht="15" customHeight="1" x14ac:dyDescent="0.25">
      <c r="A32" s="242">
        <v>4230</v>
      </c>
      <c r="B32" s="242" t="s">
        <v>304</v>
      </c>
      <c r="C32" s="242">
        <v>2210</v>
      </c>
      <c r="D32" s="242" t="s">
        <v>299</v>
      </c>
      <c r="E32" s="242">
        <v>10750</v>
      </c>
      <c r="F32" s="242" t="s">
        <v>305</v>
      </c>
      <c r="G32" s="242"/>
      <c r="H32" s="242"/>
      <c r="I32" s="243">
        <v>1382002</v>
      </c>
      <c r="J32" s="199"/>
      <c r="K32" s="86" t="s">
        <v>113</v>
      </c>
      <c r="L32" s="85"/>
      <c r="M32" s="85"/>
      <c r="N32" s="85"/>
      <c r="O32" s="158"/>
      <c r="S32" s="167"/>
      <c r="T32" s="167"/>
      <c r="U32" s="163"/>
    </row>
    <row r="33" spans="1:19" ht="15" customHeight="1" x14ac:dyDescent="0.25">
      <c r="A33" s="242">
        <v>4230</v>
      </c>
      <c r="B33" s="242" t="s">
        <v>304</v>
      </c>
      <c r="C33" s="242">
        <v>2210</v>
      </c>
      <c r="D33" s="242" t="s">
        <v>299</v>
      </c>
      <c r="E33" s="242">
        <v>10752</v>
      </c>
      <c r="F33" s="242" t="s">
        <v>306</v>
      </c>
      <c r="G33" s="242"/>
      <c r="H33" s="242"/>
      <c r="I33" s="243">
        <v>208612</v>
      </c>
      <c r="J33" s="199"/>
      <c r="K33" s="86" t="s">
        <v>113</v>
      </c>
      <c r="L33" s="85"/>
      <c r="M33" s="85"/>
      <c r="N33" s="85"/>
      <c r="O33" s="158"/>
      <c r="S33" s="166" t="s">
        <v>179</v>
      </c>
    </row>
    <row r="34" spans="1:19" ht="15" customHeight="1" x14ac:dyDescent="0.25">
      <c r="A34" s="242">
        <v>4230</v>
      </c>
      <c r="B34" s="242" t="s">
        <v>304</v>
      </c>
      <c r="C34" s="242">
        <v>2210</v>
      </c>
      <c r="D34" s="242" t="s">
        <v>299</v>
      </c>
      <c r="E34" s="242">
        <v>10901</v>
      </c>
      <c r="F34" s="242" t="s">
        <v>121</v>
      </c>
      <c r="G34" s="242"/>
      <c r="H34" s="242"/>
      <c r="I34" s="243">
        <v>421001</v>
      </c>
      <c r="J34" s="199"/>
      <c r="K34" s="86" t="s">
        <v>116</v>
      </c>
      <c r="L34" s="85"/>
      <c r="M34" s="85"/>
      <c r="N34" s="85"/>
      <c r="O34" s="158"/>
    </row>
    <row r="35" spans="1:19" ht="15" customHeight="1" x14ac:dyDescent="0.25">
      <c r="A35" s="242">
        <v>4230</v>
      </c>
      <c r="B35" s="242" t="s">
        <v>304</v>
      </c>
      <c r="C35" s="242">
        <v>2210</v>
      </c>
      <c r="D35" s="242" t="s">
        <v>299</v>
      </c>
      <c r="E35" s="242">
        <v>10903</v>
      </c>
      <c r="F35" s="242" t="s">
        <v>124</v>
      </c>
      <c r="G35" s="242"/>
      <c r="H35" s="242"/>
      <c r="I35" s="242">
        <v>798</v>
      </c>
      <c r="J35" s="199"/>
      <c r="K35" s="86" t="s">
        <v>113</v>
      </c>
      <c r="L35" s="85"/>
      <c r="M35" s="85"/>
      <c r="N35" s="85"/>
      <c r="O35" s="158"/>
    </row>
    <row r="36" spans="1:19" ht="15" customHeight="1" x14ac:dyDescent="0.25">
      <c r="A36" s="242">
        <v>4230</v>
      </c>
      <c r="B36" s="242" t="s">
        <v>304</v>
      </c>
      <c r="C36" s="242">
        <v>2210</v>
      </c>
      <c r="D36" s="242" t="s">
        <v>299</v>
      </c>
      <c r="E36" s="242">
        <v>10990</v>
      </c>
      <c r="F36" s="242" t="s">
        <v>127</v>
      </c>
      <c r="G36" s="242"/>
      <c r="H36" s="242"/>
      <c r="I36" s="243">
        <v>249479</v>
      </c>
      <c r="J36" s="199"/>
      <c r="K36" s="86" t="s">
        <v>119</v>
      </c>
      <c r="L36" s="85"/>
      <c r="M36" s="85"/>
      <c r="N36" s="85"/>
      <c r="O36" s="158"/>
    </row>
    <row r="37" spans="1:19" ht="15" customHeight="1" x14ac:dyDescent="0.25">
      <c r="A37" s="242">
        <v>4230</v>
      </c>
      <c r="B37" s="242" t="s">
        <v>304</v>
      </c>
      <c r="C37" s="242">
        <v>2210</v>
      </c>
      <c r="D37" s="242" t="s">
        <v>299</v>
      </c>
      <c r="E37" s="242">
        <v>11200</v>
      </c>
      <c r="F37" s="242" t="s">
        <v>148</v>
      </c>
      <c r="G37" s="242"/>
      <c r="H37" s="242"/>
      <c r="I37" s="243">
        <v>120804</v>
      </c>
      <c r="J37" s="199"/>
      <c r="K37" s="86" t="s">
        <v>122</v>
      </c>
      <c r="L37" s="85"/>
      <c r="M37" s="85"/>
      <c r="N37" s="85"/>
      <c r="O37" s="158"/>
    </row>
    <row r="38" spans="1:19" ht="15" customHeight="1" x14ac:dyDescent="0.25">
      <c r="A38" s="242">
        <v>4230</v>
      </c>
      <c r="B38" s="242" t="s">
        <v>304</v>
      </c>
      <c r="C38" s="242">
        <v>2210</v>
      </c>
      <c r="D38" s="242" t="s">
        <v>299</v>
      </c>
      <c r="E38" s="242">
        <v>11851</v>
      </c>
      <c r="F38" s="242" t="s">
        <v>130</v>
      </c>
      <c r="G38" s="242"/>
      <c r="H38" s="242"/>
      <c r="I38" s="243">
        <v>1671</v>
      </c>
      <c r="J38" s="199"/>
      <c r="K38" s="86" t="s">
        <v>122</v>
      </c>
      <c r="L38" s="85"/>
      <c r="M38" s="85"/>
      <c r="N38" s="85"/>
      <c r="O38" s="158"/>
    </row>
    <row r="39" spans="1:19" ht="15" customHeight="1" x14ac:dyDescent="0.25">
      <c r="A39" s="242">
        <v>4230</v>
      </c>
      <c r="B39" s="242" t="s">
        <v>304</v>
      </c>
      <c r="C39" s="242">
        <v>2210</v>
      </c>
      <c r="D39" s="242" t="s">
        <v>299</v>
      </c>
      <c r="E39" s="242">
        <v>12000</v>
      </c>
      <c r="F39" s="242" t="s">
        <v>223</v>
      </c>
      <c r="G39" s="242"/>
      <c r="H39" s="242"/>
      <c r="I39" s="242">
        <v>0</v>
      </c>
      <c r="J39" s="199"/>
      <c r="K39" s="86" t="s">
        <v>122</v>
      </c>
      <c r="L39" s="85"/>
      <c r="M39" s="85"/>
      <c r="N39" s="85"/>
      <c r="O39" s="158"/>
    </row>
    <row r="40" spans="1:19" ht="15" customHeight="1" x14ac:dyDescent="0.25">
      <c r="A40" s="242">
        <v>4230</v>
      </c>
      <c r="B40" s="242" t="s">
        <v>304</v>
      </c>
      <c r="C40" s="242">
        <v>2210</v>
      </c>
      <c r="D40" s="242" t="s">
        <v>299</v>
      </c>
      <c r="E40" s="242">
        <v>12600</v>
      </c>
      <c r="F40" s="242" t="s">
        <v>265</v>
      </c>
      <c r="G40" s="242"/>
      <c r="H40" s="242"/>
      <c r="I40" s="242">
        <v>0</v>
      </c>
      <c r="J40" s="199"/>
      <c r="K40" s="86" t="s">
        <v>122</v>
      </c>
      <c r="L40" s="85"/>
      <c r="M40" s="85"/>
      <c r="N40" s="85"/>
      <c r="O40" s="158"/>
    </row>
    <row r="41" spans="1:19" ht="15" customHeight="1" x14ac:dyDescent="0.25">
      <c r="A41" s="242">
        <v>4230</v>
      </c>
      <c r="B41" s="242" t="s">
        <v>304</v>
      </c>
      <c r="C41" s="242">
        <v>2210</v>
      </c>
      <c r="D41" s="242" t="s">
        <v>299</v>
      </c>
      <c r="E41" s="242">
        <v>14290</v>
      </c>
      <c r="F41" s="242" t="s">
        <v>160</v>
      </c>
      <c r="G41" s="242"/>
      <c r="H41" s="242"/>
      <c r="I41" s="243">
        <v>30201</v>
      </c>
      <c r="J41" s="199"/>
      <c r="K41" s="86" t="s">
        <v>125</v>
      </c>
      <c r="L41" s="85"/>
      <c r="M41" s="85"/>
      <c r="N41" s="85"/>
      <c r="O41" s="158"/>
    </row>
    <row r="42" spans="1:19" ht="15" customHeight="1" x14ac:dyDescent="0.25">
      <c r="A42" s="242">
        <v>4230</v>
      </c>
      <c r="B42" s="242" t="s">
        <v>304</v>
      </c>
      <c r="C42" s="242">
        <v>2210</v>
      </c>
      <c r="D42" s="242" t="s">
        <v>299</v>
      </c>
      <c r="E42" s="242">
        <v>17100</v>
      </c>
      <c r="F42" s="242" t="s">
        <v>152</v>
      </c>
      <c r="G42" s="242"/>
      <c r="H42" s="242"/>
      <c r="I42" s="242">
        <v>0</v>
      </c>
      <c r="J42" s="199"/>
      <c r="K42" s="86" t="s">
        <v>128</v>
      </c>
      <c r="L42" s="85"/>
      <c r="M42" s="85"/>
      <c r="N42" s="85"/>
      <c r="O42" s="158"/>
    </row>
    <row r="43" spans="1:19" ht="15" customHeight="1" x14ac:dyDescent="0.25">
      <c r="A43" s="242">
        <v>4230</v>
      </c>
      <c r="B43" s="242" t="s">
        <v>304</v>
      </c>
      <c r="C43" s="242">
        <v>2210</v>
      </c>
      <c r="D43" s="242" t="s">
        <v>299</v>
      </c>
      <c r="E43" s="242">
        <v>17290</v>
      </c>
      <c r="F43" s="242" t="s">
        <v>163</v>
      </c>
      <c r="G43" s="242"/>
      <c r="H43" s="242"/>
      <c r="I43" s="243">
        <v>-30201</v>
      </c>
      <c r="J43" s="199"/>
      <c r="K43" s="86" t="s">
        <v>131</v>
      </c>
      <c r="L43" s="85"/>
      <c r="M43" s="85"/>
      <c r="N43" s="85"/>
      <c r="O43" s="158"/>
    </row>
    <row r="44" spans="1:19" ht="15" customHeight="1" x14ac:dyDescent="0.25">
      <c r="A44" s="242">
        <v>4230</v>
      </c>
      <c r="B44" s="242" t="s">
        <v>304</v>
      </c>
      <c r="C44" s="242">
        <v>2210</v>
      </c>
      <c r="D44" s="242" t="s">
        <v>299</v>
      </c>
      <c r="E44" s="242">
        <v>17700</v>
      </c>
      <c r="F44" s="242" t="s">
        <v>189</v>
      </c>
      <c r="G44" s="242"/>
      <c r="H44" s="242"/>
      <c r="I44" s="242">
        <v>-400</v>
      </c>
      <c r="J44" s="199"/>
      <c r="K44" s="86" t="s">
        <v>137</v>
      </c>
      <c r="L44" s="85"/>
      <c r="M44" s="85"/>
      <c r="N44" s="85"/>
      <c r="O44" s="158"/>
    </row>
    <row r="45" spans="1:19" ht="15" customHeight="1" x14ac:dyDescent="0.25">
      <c r="A45" s="242">
        <v>6402</v>
      </c>
      <c r="B45" s="242" t="s">
        <v>235</v>
      </c>
      <c r="C45" s="242">
        <v>2210</v>
      </c>
      <c r="D45" s="242" t="s">
        <v>299</v>
      </c>
      <c r="E45" s="242">
        <v>11200</v>
      </c>
      <c r="F45" s="242" t="s">
        <v>148</v>
      </c>
      <c r="G45" s="242"/>
      <c r="H45" s="242"/>
      <c r="I45" s="242">
        <v>0</v>
      </c>
      <c r="J45" s="199"/>
      <c r="K45" s="86" t="s">
        <v>122</v>
      </c>
      <c r="L45" s="85"/>
      <c r="M45" s="85"/>
      <c r="N45" s="85"/>
      <c r="O45" s="158"/>
    </row>
    <row r="46" spans="1:19" ht="15" customHeight="1" x14ac:dyDescent="0.25">
      <c r="A46" s="242">
        <v>6402</v>
      </c>
      <c r="B46" s="242" t="s">
        <v>235</v>
      </c>
      <c r="C46" s="242">
        <v>2210</v>
      </c>
      <c r="D46" s="242" t="s">
        <v>299</v>
      </c>
      <c r="E46" s="242">
        <v>12007</v>
      </c>
      <c r="F46" s="242" t="s">
        <v>301</v>
      </c>
      <c r="G46" s="242"/>
      <c r="H46" s="242"/>
      <c r="I46" s="242">
        <v>0</v>
      </c>
      <c r="J46" s="199"/>
      <c r="K46" s="86" t="s">
        <v>122</v>
      </c>
      <c r="L46" s="85"/>
      <c r="M46" s="85"/>
      <c r="N46" s="85"/>
      <c r="O46" s="158"/>
    </row>
    <row r="47" spans="1:19" ht="15" customHeight="1" x14ac:dyDescent="0.25">
      <c r="A47" s="242">
        <v>6405</v>
      </c>
      <c r="B47" s="242" t="s">
        <v>253</v>
      </c>
      <c r="C47" s="242">
        <v>2210</v>
      </c>
      <c r="D47" s="242" t="s">
        <v>299</v>
      </c>
      <c r="E47" s="242">
        <v>11900</v>
      </c>
      <c r="F47" s="242" t="s">
        <v>171</v>
      </c>
      <c r="G47" s="242"/>
      <c r="H47" s="242"/>
      <c r="I47" s="243">
        <v>190808</v>
      </c>
      <c r="J47" s="199"/>
      <c r="K47" s="86" t="s">
        <v>150</v>
      </c>
      <c r="L47" s="85"/>
      <c r="M47" s="85"/>
      <c r="N47" s="85"/>
      <c r="O47" s="158"/>
    </row>
    <row r="48" spans="1:19" ht="15" customHeight="1" x14ac:dyDescent="0.25">
      <c r="A48" s="242">
        <v>6411</v>
      </c>
      <c r="B48" s="242" t="s">
        <v>275</v>
      </c>
      <c r="C48" s="242">
        <v>2210</v>
      </c>
      <c r="D48" s="242" t="s">
        <v>299</v>
      </c>
      <c r="E48" s="242">
        <v>11200</v>
      </c>
      <c r="F48" s="242" t="s">
        <v>148</v>
      </c>
      <c r="G48" s="242"/>
      <c r="H48" s="242"/>
      <c r="I48" s="243">
        <v>44385</v>
      </c>
      <c r="J48" s="199"/>
      <c r="K48" s="86" t="s">
        <v>122</v>
      </c>
      <c r="L48" s="85"/>
      <c r="M48" s="85"/>
      <c r="N48" s="85"/>
      <c r="O48" s="158"/>
    </row>
    <row r="49" spans="1:15" ht="15" customHeight="1" x14ac:dyDescent="0.25">
      <c r="A49" s="242">
        <v>6411</v>
      </c>
      <c r="B49" s="242" t="s">
        <v>275</v>
      </c>
      <c r="C49" s="242">
        <v>2210</v>
      </c>
      <c r="D49" s="242" t="s">
        <v>299</v>
      </c>
      <c r="E49" s="242">
        <v>11800</v>
      </c>
      <c r="F49" s="242" t="s">
        <v>277</v>
      </c>
      <c r="G49" s="242"/>
      <c r="H49" s="242"/>
      <c r="I49" s="243">
        <v>21658</v>
      </c>
      <c r="J49" s="199"/>
      <c r="K49" s="86" t="s">
        <v>122</v>
      </c>
      <c r="L49" s="85"/>
      <c r="M49" s="85"/>
      <c r="N49" s="85"/>
      <c r="O49" s="158"/>
    </row>
    <row r="50" spans="1:15" ht="15" customHeight="1" x14ac:dyDescent="0.25">
      <c r="A50" s="242">
        <v>6411</v>
      </c>
      <c r="B50" s="242" t="s">
        <v>275</v>
      </c>
      <c r="C50" s="242">
        <v>2210</v>
      </c>
      <c r="D50" s="242" t="s">
        <v>299</v>
      </c>
      <c r="E50" s="242">
        <v>11900</v>
      </c>
      <c r="F50" s="242" t="s">
        <v>171</v>
      </c>
      <c r="G50" s="242"/>
      <c r="H50" s="242"/>
      <c r="I50" s="243">
        <v>832753</v>
      </c>
      <c r="J50" s="199"/>
      <c r="K50" s="86" t="s">
        <v>150</v>
      </c>
      <c r="L50" s="85"/>
      <c r="M50" s="85"/>
      <c r="N50" s="85"/>
      <c r="O50" s="158"/>
    </row>
    <row r="51" spans="1:15" ht="15" customHeight="1" x14ac:dyDescent="0.25">
      <c r="A51" s="242">
        <v>6411</v>
      </c>
      <c r="B51" s="242" t="s">
        <v>275</v>
      </c>
      <c r="C51" s="242">
        <v>2210</v>
      </c>
      <c r="D51" s="242" t="s">
        <v>299</v>
      </c>
      <c r="E51" s="242">
        <v>14290</v>
      </c>
      <c r="F51" s="242" t="s">
        <v>160</v>
      </c>
      <c r="G51" s="242"/>
      <c r="H51" s="242"/>
      <c r="I51" s="243">
        <v>224699</v>
      </c>
      <c r="J51" s="199"/>
      <c r="K51" s="86" t="s">
        <v>125</v>
      </c>
      <c r="L51" s="85"/>
      <c r="M51" s="85"/>
      <c r="N51" s="85"/>
      <c r="O51" s="158"/>
    </row>
    <row r="52" spans="1:15" ht="15" customHeight="1" x14ac:dyDescent="0.25">
      <c r="A52" s="242">
        <v>6411</v>
      </c>
      <c r="B52" s="242" t="s">
        <v>275</v>
      </c>
      <c r="C52" s="242">
        <v>2210</v>
      </c>
      <c r="D52" s="242" t="s">
        <v>299</v>
      </c>
      <c r="E52" s="242">
        <v>17290</v>
      </c>
      <c r="F52" s="242" t="s">
        <v>163</v>
      </c>
      <c r="G52" s="242"/>
      <c r="H52" s="242"/>
      <c r="I52" s="243">
        <v>-224699</v>
      </c>
      <c r="J52" s="199"/>
      <c r="K52" s="86" t="s">
        <v>131</v>
      </c>
      <c r="L52" s="85"/>
      <c r="M52" s="85"/>
      <c r="N52" s="85"/>
      <c r="O52" s="158"/>
    </row>
    <row r="53" spans="1:15" ht="15" customHeight="1" x14ac:dyDescent="0.25">
      <c r="A53" s="242">
        <v>9002</v>
      </c>
      <c r="B53" s="242" t="s">
        <v>293</v>
      </c>
      <c r="C53" s="242">
        <v>2210</v>
      </c>
      <c r="D53" s="242" t="s">
        <v>299</v>
      </c>
      <c r="E53" s="242">
        <v>15900</v>
      </c>
      <c r="F53" s="242" t="s">
        <v>295</v>
      </c>
      <c r="G53" s="242"/>
      <c r="H53" s="242"/>
      <c r="I53" s="243">
        <v>1745790</v>
      </c>
      <c r="J53" s="199"/>
      <c r="K53" s="86" t="s">
        <v>150</v>
      </c>
      <c r="L53" s="85"/>
      <c r="M53" s="85"/>
      <c r="N53" s="85"/>
      <c r="O53" s="158"/>
    </row>
    <row r="54" spans="1:15" ht="15" customHeight="1" x14ac:dyDescent="0.25">
      <c r="A54" s="83"/>
      <c r="B54" s="83"/>
      <c r="C54" s="83"/>
      <c r="D54" s="83"/>
      <c r="E54" s="83"/>
      <c r="F54" s="83"/>
      <c r="G54" s="83"/>
      <c r="H54" s="83"/>
      <c r="I54" s="84"/>
      <c r="J54" s="199"/>
      <c r="K54" s="86"/>
      <c r="L54" s="85"/>
      <c r="M54" s="85"/>
      <c r="N54" s="85"/>
      <c r="O54" s="158"/>
    </row>
    <row r="55" spans="1:15" ht="15" customHeight="1" x14ac:dyDescent="0.25">
      <c r="A55" s="83"/>
      <c r="B55" s="83"/>
      <c r="C55" s="83"/>
      <c r="D55" s="83"/>
      <c r="E55" s="83"/>
      <c r="F55" s="83"/>
      <c r="G55" s="83"/>
      <c r="H55" s="83"/>
      <c r="I55" s="84"/>
      <c r="J55" s="199"/>
      <c r="K55" s="86"/>
      <c r="L55" s="85"/>
      <c r="M55" s="85"/>
      <c r="N55" s="85"/>
      <c r="O55" s="158"/>
    </row>
    <row r="56" spans="1:15" ht="15" customHeight="1" x14ac:dyDescent="0.25">
      <c r="A56" s="83"/>
      <c r="B56" s="83"/>
      <c r="C56" s="83"/>
      <c r="D56" s="83"/>
      <c r="E56" s="83"/>
      <c r="F56" s="83"/>
      <c r="G56" s="83"/>
      <c r="H56" s="83"/>
      <c r="I56" s="84"/>
      <c r="J56" s="199"/>
      <c r="K56" s="86"/>
      <c r="L56" s="85"/>
      <c r="M56" s="85"/>
      <c r="N56" s="85"/>
      <c r="O56" s="158"/>
    </row>
    <row r="57" spans="1:15" ht="15" customHeight="1" x14ac:dyDescent="0.25">
      <c r="A57" s="83"/>
      <c r="B57" s="83"/>
      <c r="C57" s="83"/>
      <c r="D57" s="83"/>
      <c r="E57" s="83"/>
      <c r="F57" s="83"/>
      <c r="G57" s="83"/>
      <c r="H57" s="83"/>
      <c r="I57" s="84"/>
      <c r="J57" s="199"/>
      <c r="K57" s="86"/>
      <c r="L57" s="85"/>
      <c r="M57" s="85"/>
      <c r="N57" s="85"/>
      <c r="O57" s="158"/>
    </row>
    <row r="58" spans="1:15" ht="15" customHeight="1" x14ac:dyDescent="0.25">
      <c r="A58" s="83"/>
      <c r="B58" s="83"/>
      <c r="C58" s="83"/>
      <c r="D58" s="83"/>
      <c r="E58" s="83"/>
      <c r="F58" s="83"/>
      <c r="G58" s="83"/>
      <c r="H58" s="83"/>
      <c r="I58" s="84"/>
      <c r="J58" s="199"/>
      <c r="K58" s="86"/>
      <c r="L58" s="85"/>
      <c r="M58" s="85"/>
      <c r="N58" s="85"/>
      <c r="O58" s="158"/>
    </row>
    <row r="59" spans="1:15" ht="15" customHeight="1" x14ac:dyDescent="0.25">
      <c r="A59" s="83"/>
      <c r="B59" s="83"/>
      <c r="C59" s="83"/>
      <c r="D59" s="83"/>
      <c r="E59" s="83"/>
      <c r="F59" s="83"/>
      <c r="G59" s="83"/>
      <c r="H59" s="83"/>
      <c r="I59" s="84"/>
      <c r="J59" s="199"/>
      <c r="K59" s="86"/>
      <c r="L59" s="85"/>
      <c r="M59" s="85"/>
      <c r="N59" s="85"/>
      <c r="O59" s="158"/>
    </row>
    <row r="60" spans="1:15" ht="15" customHeight="1" x14ac:dyDescent="0.25">
      <c r="A60" s="83"/>
      <c r="B60" s="83"/>
      <c r="C60" s="83"/>
      <c r="D60" s="83"/>
      <c r="E60" s="83"/>
      <c r="F60" s="83"/>
      <c r="G60" s="83"/>
      <c r="H60" s="83"/>
      <c r="I60" s="84"/>
      <c r="J60" s="199"/>
      <c r="K60" s="86"/>
      <c r="L60" s="85"/>
      <c r="M60" s="85"/>
      <c r="N60" s="85"/>
      <c r="O60" s="158"/>
    </row>
    <row r="61" spans="1:15" ht="15" customHeight="1" x14ac:dyDescent="0.25">
      <c r="A61" s="83"/>
      <c r="B61" s="83"/>
      <c r="C61" s="83"/>
      <c r="D61" s="83"/>
      <c r="E61" s="83"/>
      <c r="F61" s="83"/>
      <c r="G61" s="83"/>
      <c r="H61" s="83"/>
      <c r="I61" s="84"/>
      <c r="J61" s="199"/>
      <c r="K61" s="86"/>
      <c r="L61" s="85"/>
      <c r="M61" s="85"/>
      <c r="N61" s="85"/>
      <c r="O61" s="158"/>
    </row>
    <row r="62" spans="1:15" ht="15" customHeight="1" x14ac:dyDescent="0.25">
      <c r="A62" s="83"/>
      <c r="B62" s="83"/>
      <c r="C62" s="83"/>
      <c r="D62" s="83"/>
      <c r="E62" s="83"/>
      <c r="F62" s="83"/>
      <c r="G62" s="83"/>
      <c r="H62" s="83"/>
      <c r="I62" s="84"/>
      <c r="J62" s="199"/>
      <c r="K62" s="86"/>
      <c r="L62" s="85"/>
      <c r="M62" s="85"/>
      <c r="N62" s="85"/>
      <c r="O62" s="158"/>
    </row>
    <row r="63" spans="1:15" ht="15" customHeight="1" x14ac:dyDescent="0.25">
      <c r="A63" s="83"/>
      <c r="B63" s="83"/>
      <c r="C63" s="83"/>
      <c r="D63" s="83"/>
      <c r="E63" s="83"/>
      <c r="F63" s="83"/>
      <c r="G63" s="83"/>
      <c r="H63" s="83"/>
      <c r="I63" s="84"/>
      <c r="J63" s="199"/>
      <c r="K63" s="86"/>
      <c r="L63" s="85"/>
      <c r="M63" s="85"/>
      <c r="N63" s="85"/>
      <c r="O63" s="158"/>
    </row>
    <row r="64" spans="1:15" ht="15" customHeight="1" x14ac:dyDescent="0.25">
      <c r="A64" s="83"/>
      <c r="B64" s="83"/>
      <c r="C64" s="83"/>
      <c r="D64" s="83"/>
      <c r="E64" s="83"/>
      <c r="F64" s="83"/>
      <c r="G64" s="83"/>
      <c r="H64" s="83"/>
      <c r="I64" s="84"/>
      <c r="J64" s="199"/>
      <c r="K64" s="86"/>
      <c r="L64" s="85"/>
      <c r="M64" s="85"/>
      <c r="N64" s="85"/>
      <c r="O64" s="158"/>
    </row>
    <row r="65" spans="1:15" ht="15" customHeight="1" x14ac:dyDescent="0.25">
      <c r="A65" s="83"/>
      <c r="B65" s="83"/>
      <c r="C65" s="83"/>
      <c r="D65" s="83"/>
      <c r="E65" s="83"/>
      <c r="F65" s="83"/>
      <c r="G65" s="83"/>
      <c r="H65" s="83"/>
      <c r="I65" s="84"/>
      <c r="J65" s="199"/>
      <c r="K65" s="86"/>
      <c r="L65" s="87"/>
      <c r="M65" s="87"/>
      <c r="N65" s="85"/>
      <c r="O65" s="158"/>
    </row>
    <row r="66" spans="1:15" ht="15" customHeight="1" x14ac:dyDescent="0.25">
      <c r="A66" s="83"/>
      <c r="B66" s="83"/>
      <c r="C66" s="83"/>
      <c r="D66" s="83"/>
      <c r="E66" s="83"/>
      <c r="F66" s="83"/>
      <c r="G66" s="83"/>
      <c r="H66" s="83"/>
      <c r="I66" s="84"/>
      <c r="J66" s="199"/>
      <c r="K66" s="86"/>
      <c r="L66" s="85"/>
      <c r="M66" s="85"/>
      <c r="N66" s="87"/>
      <c r="O66" s="158"/>
    </row>
    <row r="67" spans="1:15" ht="15" customHeight="1" x14ac:dyDescent="0.25">
      <c r="A67" s="83"/>
      <c r="B67" s="83"/>
      <c r="C67" s="83"/>
      <c r="D67" s="83"/>
      <c r="E67" s="83"/>
      <c r="F67" s="83"/>
      <c r="G67" s="83"/>
      <c r="H67" s="83"/>
      <c r="I67" s="84"/>
      <c r="J67" s="199"/>
      <c r="K67" s="86"/>
      <c r="L67" s="85"/>
      <c r="M67" s="85"/>
      <c r="N67" s="85"/>
      <c r="O67" s="158"/>
    </row>
    <row r="68" spans="1:15" ht="15" customHeight="1" x14ac:dyDescent="0.25">
      <c r="A68" s="83"/>
      <c r="B68" s="83"/>
      <c r="C68" s="83"/>
      <c r="D68" s="83"/>
      <c r="E68" s="83"/>
      <c r="F68" s="83"/>
      <c r="G68" s="83"/>
      <c r="H68" s="83"/>
      <c r="I68" s="84"/>
      <c r="J68" s="199"/>
      <c r="K68" s="86"/>
      <c r="L68" s="85"/>
      <c r="M68" s="85"/>
      <c r="N68" s="85"/>
      <c r="O68" s="158"/>
    </row>
    <row r="69" spans="1:15" ht="15" customHeight="1" x14ac:dyDescent="0.25">
      <c r="A69" s="83"/>
      <c r="B69" s="83"/>
      <c r="C69" s="83"/>
      <c r="D69" s="83"/>
      <c r="E69" s="83"/>
      <c r="F69" s="83"/>
      <c r="G69" s="83"/>
      <c r="H69" s="83"/>
      <c r="I69" s="84"/>
      <c r="J69" s="199"/>
      <c r="K69" s="86"/>
      <c r="L69" s="85"/>
      <c r="M69" s="85"/>
      <c r="N69" s="85"/>
      <c r="O69" s="158"/>
    </row>
    <row r="70" spans="1:15" ht="15" customHeight="1" x14ac:dyDescent="0.25">
      <c r="A70" s="83"/>
      <c r="B70" s="83"/>
      <c r="C70" s="83"/>
      <c r="D70" s="83"/>
      <c r="E70" s="83"/>
      <c r="F70" s="83"/>
      <c r="G70" s="83"/>
      <c r="H70" s="83"/>
      <c r="I70" s="84"/>
      <c r="J70" s="199"/>
      <c r="K70" s="86"/>
      <c r="L70" s="85"/>
      <c r="M70" s="85"/>
      <c r="N70" s="85"/>
      <c r="O70" s="158"/>
    </row>
    <row r="71" spans="1:15" ht="15" customHeight="1" x14ac:dyDescent="0.25">
      <c r="A71" s="83"/>
      <c r="B71" s="83"/>
      <c r="C71" s="83"/>
      <c r="D71" s="83"/>
      <c r="E71" s="83"/>
      <c r="F71" s="83"/>
      <c r="G71" s="83"/>
      <c r="H71" s="83"/>
      <c r="I71" s="84"/>
      <c r="J71" s="199"/>
      <c r="K71" s="86"/>
      <c r="L71" s="85"/>
      <c r="M71" s="85"/>
      <c r="N71" s="85"/>
      <c r="O71" s="158"/>
    </row>
    <row r="72" spans="1:15" ht="15" customHeight="1" x14ac:dyDescent="0.25">
      <c r="A72" s="83"/>
      <c r="B72" s="83"/>
      <c r="C72" s="83"/>
      <c r="D72" s="83"/>
      <c r="E72" s="83"/>
      <c r="F72" s="83"/>
      <c r="G72" s="83"/>
      <c r="H72" s="83"/>
      <c r="I72" s="84"/>
      <c r="J72" s="199"/>
      <c r="K72" s="86"/>
      <c r="L72" s="85"/>
      <c r="M72" s="85"/>
      <c r="N72" s="85"/>
      <c r="O72" s="158"/>
    </row>
    <row r="73" spans="1:15" ht="15" customHeight="1" x14ac:dyDescent="0.25">
      <c r="A73" s="83"/>
      <c r="B73" s="83"/>
      <c r="C73" s="83"/>
      <c r="D73" s="83"/>
      <c r="E73" s="83"/>
      <c r="F73" s="83"/>
      <c r="G73" s="83"/>
      <c r="H73" s="83"/>
      <c r="I73" s="84"/>
      <c r="J73" s="199"/>
      <c r="K73" s="86"/>
      <c r="L73" s="85"/>
      <c r="M73" s="85"/>
      <c r="N73" s="85"/>
      <c r="O73" s="158"/>
    </row>
    <row r="74" spans="1:15" ht="15" customHeight="1" x14ac:dyDescent="0.25">
      <c r="A74" s="83"/>
      <c r="B74" s="83"/>
      <c r="C74" s="83"/>
      <c r="D74" s="83"/>
      <c r="E74" s="83"/>
      <c r="F74" s="83"/>
      <c r="G74" s="83"/>
      <c r="H74" s="83"/>
      <c r="I74" s="84"/>
      <c r="J74" s="199"/>
      <c r="K74" s="86"/>
      <c r="L74" s="85"/>
      <c r="M74" s="85"/>
      <c r="N74" s="85"/>
      <c r="O74" s="158"/>
    </row>
    <row r="75" spans="1:15" ht="15" customHeight="1" x14ac:dyDescent="0.25">
      <c r="A75" s="83"/>
      <c r="B75" s="83"/>
      <c r="C75" s="83"/>
      <c r="D75" s="83"/>
      <c r="E75" s="83"/>
      <c r="F75" s="83"/>
      <c r="G75" s="83"/>
      <c r="H75" s="83"/>
      <c r="I75" s="84"/>
      <c r="J75" s="199"/>
      <c r="K75" s="86"/>
      <c r="L75" s="85"/>
      <c r="M75" s="85"/>
      <c r="N75" s="85"/>
      <c r="O75" s="158"/>
    </row>
    <row r="76" spans="1:15" ht="15" customHeight="1" x14ac:dyDescent="0.25">
      <c r="A76" s="83"/>
      <c r="B76" s="83"/>
      <c r="C76" s="83"/>
      <c r="D76" s="83"/>
      <c r="E76" s="83"/>
      <c r="F76" s="83"/>
      <c r="G76" s="83"/>
      <c r="H76" s="83"/>
      <c r="I76" s="84"/>
      <c r="J76" s="199"/>
      <c r="K76" s="86"/>
      <c r="L76" s="85"/>
      <c r="M76" s="85"/>
      <c r="N76" s="85"/>
      <c r="O76" s="158"/>
    </row>
    <row r="77" spans="1:15" ht="15" customHeight="1" x14ac:dyDescent="0.25">
      <c r="A77" s="83"/>
      <c r="B77" s="83"/>
      <c r="C77" s="83"/>
      <c r="D77" s="83"/>
      <c r="E77" s="83"/>
      <c r="F77" s="83"/>
      <c r="G77" s="83"/>
      <c r="H77" s="83"/>
      <c r="I77" s="84"/>
      <c r="J77" s="199"/>
      <c r="K77" s="86"/>
      <c r="L77" s="85"/>
      <c r="M77" s="85"/>
      <c r="N77" s="85"/>
      <c r="O77" s="158"/>
    </row>
    <row r="78" spans="1:15" ht="15" customHeight="1" x14ac:dyDescent="0.25">
      <c r="A78" s="83"/>
      <c r="B78" s="83"/>
      <c r="C78" s="83"/>
      <c r="D78" s="83"/>
      <c r="E78" s="83"/>
      <c r="F78" s="83"/>
      <c r="G78" s="83"/>
      <c r="H78" s="83"/>
      <c r="I78" s="84"/>
      <c r="J78" s="199"/>
      <c r="K78" s="86"/>
      <c r="L78" s="85"/>
      <c r="M78" s="85"/>
      <c r="N78" s="85"/>
      <c r="O78" s="158"/>
    </row>
    <row r="79" spans="1:15" ht="15" customHeight="1" x14ac:dyDescent="0.25">
      <c r="A79" s="83"/>
      <c r="B79" s="83"/>
      <c r="C79" s="83"/>
      <c r="D79" s="83"/>
      <c r="E79" s="83"/>
      <c r="F79" s="83"/>
      <c r="G79" s="83"/>
      <c r="H79" s="83"/>
      <c r="I79" s="84"/>
      <c r="J79" s="199"/>
      <c r="K79" s="86"/>
      <c r="L79" s="85"/>
      <c r="M79" s="85"/>
      <c r="N79" s="85"/>
      <c r="O79" s="158"/>
    </row>
    <row r="80" spans="1:15" ht="15" customHeight="1" x14ac:dyDescent="0.25">
      <c r="A80" s="83"/>
      <c r="B80" s="83"/>
      <c r="C80" s="83"/>
      <c r="D80" s="83"/>
      <c r="E80" s="83"/>
      <c r="F80" s="83"/>
      <c r="G80" s="83"/>
      <c r="H80" s="83"/>
      <c r="I80" s="84"/>
      <c r="J80" s="199"/>
      <c r="K80" s="86"/>
      <c r="L80" s="85"/>
      <c r="M80" s="85"/>
      <c r="N80" s="85"/>
      <c r="O80" s="158"/>
    </row>
    <row r="81" spans="1:15" ht="15" customHeight="1" x14ac:dyDescent="0.25">
      <c r="A81" s="83"/>
      <c r="B81" s="83"/>
      <c r="C81" s="83"/>
      <c r="D81" s="83"/>
      <c r="E81" s="83"/>
      <c r="F81" s="83"/>
      <c r="G81" s="83"/>
      <c r="H81" s="83"/>
      <c r="I81" s="84"/>
      <c r="J81" s="199"/>
      <c r="K81" s="86"/>
      <c r="L81" s="85"/>
      <c r="M81" s="85"/>
      <c r="N81" s="85"/>
      <c r="O81" s="158"/>
    </row>
    <row r="82" spans="1:15" ht="15" customHeight="1" x14ac:dyDescent="0.25">
      <c r="A82" s="83"/>
      <c r="B82" s="83"/>
      <c r="C82" s="83"/>
      <c r="D82" s="83"/>
      <c r="E82" s="83"/>
      <c r="F82" s="83"/>
      <c r="G82" s="83"/>
      <c r="H82" s="83"/>
      <c r="I82" s="84"/>
      <c r="J82" s="199"/>
      <c r="K82" s="86"/>
      <c r="L82" s="85"/>
      <c r="M82" s="85"/>
      <c r="N82" s="85"/>
      <c r="O82" s="158"/>
    </row>
    <row r="83" spans="1:15" ht="15" customHeight="1" x14ac:dyDescent="0.25">
      <c r="A83" s="83"/>
      <c r="B83" s="83"/>
      <c r="C83" s="83"/>
      <c r="D83" s="83"/>
      <c r="E83" s="83"/>
      <c r="F83" s="83"/>
      <c r="G83" s="83"/>
      <c r="H83" s="83"/>
      <c r="I83" s="84"/>
      <c r="J83" s="199"/>
      <c r="K83" s="86"/>
      <c r="L83" s="85"/>
      <c r="M83" s="85"/>
      <c r="N83" s="85"/>
      <c r="O83" s="158"/>
    </row>
    <row r="84" spans="1:15" ht="15" customHeight="1" x14ac:dyDescent="0.25">
      <c r="A84" s="83"/>
      <c r="B84" s="83"/>
      <c r="C84" s="83"/>
      <c r="D84" s="83"/>
      <c r="E84" s="83"/>
      <c r="F84" s="83"/>
      <c r="G84" s="83"/>
      <c r="H84" s="83"/>
      <c r="I84" s="84"/>
      <c r="J84" s="199"/>
      <c r="K84" s="86"/>
      <c r="L84" s="85"/>
      <c r="M84" s="85"/>
      <c r="N84" s="85"/>
      <c r="O84" s="158"/>
    </row>
    <row r="85" spans="1:15" ht="15" customHeight="1" x14ac:dyDescent="0.25">
      <c r="A85" s="83"/>
      <c r="B85" s="83"/>
      <c r="C85" s="83"/>
      <c r="D85" s="83"/>
      <c r="E85" s="83"/>
      <c r="F85" s="83"/>
      <c r="G85" s="83"/>
      <c r="H85" s="83"/>
      <c r="I85" s="84"/>
      <c r="J85" s="199"/>
      <c r="K85" s="86"/>
      <c r="L85" s="85"/>
      <c r="M85" s="85"/>
      <c r="N85" s="85"/>
      <c r="O85" s="158"/>
    </row>
    <row r="86" spans="1:15" ht="15" customHeight="1" x14ac:dyDescent="0.25">
      <c r="A86" s="83"/>
      <c r="B86" s="83"/>
      <c r="C86" s="83"/>
      <c r="D86" s="83"/>
      <c r="E86" s="83"/>
      <c r="F86" s="83"/>
      <c r="G86" s="83"/>
      <c r="H86" s="83"/>
      <c r="I86" s="84"/>
      <c r="J86" s="199"/>
      <c r="K86" s="86"/>
      <c r="L86" s="85"/>
      <c r="M86" s="85"/>
      <c r="N86" s="85"/>
      <c r="O86" s="158"/>
    </row>
    <row r="87" spans="1:15" ht="15" customHeight="1" x14ac:dyDescent="0.25">
      <c r="A87" s="83"/>
      <c r="B87" s="83"/>
      <c r="C87" s="83"/>
      <c r="D87" s="83"/>
      <c r="E87" s="83"/>
      <c r="F87" s="83"/>
      <c r="G87" s="83"/>
      <c r="H87" s="83"/>
      <c r="I87" s="84"/>
      <c r="J87" s="199"/>
      <c r="K87" s="86"/>
      <c r="L87" s="85"/>
      <c r="M87" s="85"/>
      <c r="N87" s="85"/>
      <c r="O87" s="158"/>
    </row>
    <row r="88" spans="1:15" ht="15" customHeight="1" x14ac:dyDescent="0.25">
      <c r="A88" s="83"/>
      <c r="B88" s="83"/>
      <c r="C88" s="83"/>
      <c r="D88" s="83"/>
      <c r="E88" s="83"/>
      <c r="F88" s="83"/>
      <c r="G88" s="83"/>
      <c r="H88" s="83"/>
      <c r="I88" s="84"/>
      <c r="J88" s="199"/>
      <c r="K88" s="86"/>
      <c r="L88" s="85"/>
      <c r="M88" s="85"/>
      <c r="N88" s="85"/>
      <c r="O88" s="158"/>
    </row>
    <row r="89" spans="1:15" ht="15" customHeight="1" x14ac:dyDescent="0.25">
      <c r="A89" s="83"/>
      <c r="B89" s="83"/>
      <c r="C89" s="83"/>
      <c r="D89" s="83"/>
      <c r="E89" s="83"/>
      <c r="F89" s="83"/>
      <c r="G89" s="83"/>
      <c r="H89" s="83"/>
      <c r="I89" s="84"/>
      <c r="J89" s="199"/>
      <c r="K89" s="86"/>
      <c r="L89" s="85"/>
      <c r="M89" s="85"/>
      <c r="N89" s="85"/>
      <c r="O89" s="158"/>
    </row>
    <row r="90" spans="1:15" ht="15" customHeight="1" x14ac:dyDescent="0.25">
      <c r="A90" s="83"/>
      <c r="B90" s="83"/>
      <c r="C90" s="83"/>
      <c r="D90" s="83"/>
      <c r="E90" s="83"/>
      <c r="F90" s="83"/>
      <c r="G90" s="83"/>
      <c r="H90" s="83"/>
      <c r="I90" s="84"/>
      <c r="J90" s="199"/>
      <c r="K90" s="86"/>
      <c r="L90" s="85"/>
      <c r="M90" s="85"/>
      <c r="N90" s="85"/>
      <c r="O90" s="158"/>
    </row>
    <row r="91" spans="1:15" ht="15" customHeight="1" x14ac:dyDescent="0.25">
      <c r="A91" s="83"/>
      <c r="B91" s="83"/>
      <c r="C91" s="83"/>
      <c r="D91" s="83"/>
      <c r="E91" s="83"/>
      <c r="F91" s="83"/>
      <c r="G91" s="83"/>
      <c r="H91" s="83"/>
      <c r="I91" s="84"/>
      <c r="J91" s="199"/>
      <c r="K91" s="86"/>
      <c r="L91" s="85"/>
      <c r="M91" s="85"/>
      <c r="N91" s="85"/>
      <c r="O91" s="158"/>
    </row>
    <row r="92" spans="1:15" ht="15" customHeight="1" x14ac:dyDescent="0.25">
      <c r="A92" s="83"/>
      <c r="B92" s="83"/>
      <c r="C92" s="83"/>
      <c r="D92" s="83"/>
      <c r="E92" s="83"/>
      <c r="F92" s="83"/>
      <c r="G92" s="83"/>
      <c r="H92" s="83"/>
      <c r="I92" s="84"/>
      <c r="J92" s="199"/>
      <c r="K92" s="86"/>
      <c r="L92" s="85"/>
      <c r="M92" s="85"/>
      <c r="N92" s="85"/>
      <c r="O92" s="158"/>
    </row>
    <row r="93" spans="1:15" ht="15" customHeight="1" x14ac:dyDescent="0.25">
      <c r="A93" s="83"/>
      <c r="B93" s="83"/>
      <c r="C93" s="83"/>
      <c r="D93" s="83"/>
      <c r="E93" s="83"/>
      <c r="F93" s="83"/>
      <c r="G93" s="83"/>
      <c r="H93" s="83"/>
      <c r="I93" s="84"/>
      <c r="J93" s="199"/>
      <c r="K93" s="86"/>
      <c r="L93" s="85"/>
      <c r="M93" s="85"/>
      <c r="N93" s="85"/>
      <c r="O93" s="158"/>
    </row>
    <row r="94" spans="1:15" ht="15" customHeight="1" x14ac:dyDescent="0.25">
      <c r="A94" s="83"/>
      <c r="B94" s="83"/>
      <c r="C94" s="83"/>
      <c r="D94" s="83"/>
      <c r="E94" s="83"/>
      <c r="F94" s="83"/>
      <c r="G94" s="83"/>
      <c r="H94" s="83"/>
      <c r="I94" s="84"/>
      <c r="J94" s="199"/>
      <c r="K94" s="86"/>
      <c r="L94" s="85"/>
      <c r="M94" s="85"/>
      <c r="N94" s="85"/>
      <c r="O94" s="158"/>
    </row>
    <row r="95" spans="1:15" ht="15" customHeight="1" x14ac:dyDescent="0.25">
      <c r="A95" s="83"/>
      <c r="B95" s="83"/>
      <c r="C95" s="83"/>
      <c r="D95" s="83"/>
      <c r="E95" s="83"/>
      <c r="F95" s="83"/>
      <c r="G95" s="83"/>
      <c r="H95" s="83"/>
      <c r="I95" s="84"/>
      <c r="J95" s="199"/>
      <c r="K95" s="86"/>
      <c r="L95" s="85"/>
      <c r="M95" s="85"/>
      <c r="N95" s="85"/>
      <c r="O95" s="158"/>
    </row>
    <row r="96" spans="1:15" ht="15" customHeight="1" x14ac:dyDescent="0.25">
      <c r="A96" s="83"/>
      <c r="B96" s="83"/>
      <c r="C96" s="83"/>
      <c r="D96" s="83"/>
      <c r="E96" s="83"/>
      <c r="F96" s="83"/>
      <c r="G96" s="83"/>
      <c r="H96" s="83"/>
      <c r="I96" s="84"/>
      <c r="J96" s="199"/>
      <c r="K96" s="86"/>
      <c r="L96" s="85"/>
      <c r="M96" s="85"/>
      <c r="N96" s="85"/>
      <c r="O96" s="158"/>
    </row>
    <row r="97" spans="1:15" x14ac:dyDescent="0.25">
      <c r="A97" s="83"/>
      <c r="B97" s="83"/>
      <c r="C97" s="83"/>
      <c r="D97" s="83"/>
      <c r="E97" s="83"/>
      <c r="F97" s="83"/>
      <c r="G97" s="83"/>
      <c r="H97" s="83"/>
      <c r="I97" s="84"/>
      <c r="J97" s="199"/>
      <c r="K97" s="86"/>
      <c r="L97" s="85"/>
      <c r="M97" s="85"/>
      <c r="N97" s="85"/>
      <c r="O97" s="158"/>
    </row>
    <row r="98" spans="1:15" x14ac:dyDescent="0.25">
      <c r="A98" s="83"/>
      <c r="B98" s="83"/>
      <c r="C98" s="83"/>
      <c r="D98" s="83"/>
      <c r="E98" s="83"/>
      <c r="F98" s="83"/>
      <c r="G98" s="83"/>
      <c r="H98" s="83"/>
      <c r="I98" s="84"/>
      <c r="J98" s="199"/>
      <c r="K98" s="86"/>
      <c r="L98" s="85"/>
      <c r="M98" s="85"/>
      <c r="N98" s="85"/>
      <c r="O98" s="158"/>
    </row>
    <row r="99" spans="1:15" x14ac:dyDescent="0.25">
      <c r="A99" s="83"/>
      <c r="B99" s="83"/>
      <c r="C99" s="83"/>
      <c r="D99" s="83"/>
      <c r="E99" s="83"/>
      <c r="F99" s="83"/>
      <c r="G99" s="83"/>
      <c r="H99" s="83"/>
      <c r="I99" s="84"/>
      <c r="J99" s="199"/>
      <c r="K99" s="86"/>
      <c r="L99" s="85"/>
      <c r="M99" s="85"/>
      <c r="N99" s="85"/>
      <c r="O99" s="158"/>
    </row>
    <row r="100" spans="1:15" x14ac:dyDescent="0.25">
      <c r="A100" s="83"/>
      <c r="B100" s="83"/>
      <c r="C100" s="83"/>
      <c r="D100" s="83"/>
      <c r="E100" s="83"/>
      <c r="F100" s="83"/>
      <c r="G100" s="83"/>
      <c r="H100" s="83"/>
      <c r="I100" s="84"/>
      <c r="J100" s="199"/>
      <c r="K100" s="86"/>
      <c r="L100" s="85"/>
      <c r="M100" s="85"/>
      <c r="N100" s="85"/>
      <c r="O100" s="158"/>
    </row>
    <row r="101" spans="1:15" x14ac:dyDescent="0.25">
      <c r="A101" s="83"/>
      <c r="B101" s="83"/>
      <c r="C101" s="83"/>
      <c r="D101" s="83"/>
      <c r="E101" s="83"/>
      <c r="F101" s="83"/>
      <c r="G101" s="83"/>
      <c r="H101" s="83"/>
      <c r="I101" s="84"/>
      <c r="J101" s="199"/>
      <c r="K101" s="86"/>
      <c r="L101" s="85"/>
      <c r="M101" s="85"/>
      <c r="N101" s="85"/>
      <c r="O101" s="158"/>
    </row>
    <row r="102" spans="1:15" x14ac:dyDescent="0.25">
      <c r="A102" s="83"/>
      <c r="B102" s="83"/>
      <c r="C102" s="83"/>
      <c r="D102" s="83"/>
      <c r="E102" s="83"/>
      <c r="F102" s="83"/>
      <c r="G102" s="83"/>
      <c r="H102" s="83"/>
      <c r="I102" s="84"/>
      <c r="J102" s="199"/>
      <c r="K102" s="86"/>
      <c r="L102" s="85"/>
      <c r="M102" s="85"/>
      <c r="N102" s="85"/>
      <c r="O102" s="158"/>
    </row>
    <row r="103" spans="1:15" x14ac:dyDescent="0.25">
      <c r="A103" s="83"/>
      <c r="B103" s="83"/>
      <c r="C103" s="83"/>
      <c r="D103" s="83"/>
      <c r="E103" s="83"/>
      <c r="F103" s="83"/>
      <c r="G103" s="83"/>
      <c r="H103" s="83"/>
      <c r="I103" s="84"/>
      <c r="J103" s="199"/>
      <c r="K103" s="86"/>
      <c r="L103" s="85"/>
      <c r="M103" s="85"/>
      <c r="N103" s="85"/>
      <c r="O103" s="158"/>
    </row>
    <row r="104" spans="1:15" x14ac:dyDescent="0.25">
      <c r="A104" s="83"/>
      <c r="B104" s="83"/>
      <c r="C104" s="83"/>
      <c r="D104" s="83"/>
      <c r="E104" s="83"/>
      <c r="F104" s="83"/>
      <c r="G104" s="83"/>
      <c r="H104" s="83"/>
      <c r="I104" s="84"/>
      <c r="J104" s="199"/>
      <c r="K104" s="86"/>
      <c r="L104" s="85"/>
      <c r="M104" s="85"/>
      <c r="N104" s="85"/>
      <c r="O104" s="158"/>
    </row>
    <row r="105" spans="1:15" x14ac:dyDescent="0.25">
      <c r="A105" s="83"/>
      <c r="B105" s="83"/>
      <c r="C105" s="83"/>
      <c r="D105" s="83"/>
      <c r="E105" s="83"/>
      <c r="F105" s="83"/>
      <c r="G105" s="83"/>
      <c r="H105" s="83"/>
      <c r="I105" s="84"/>
      <c r="J105" s="199"/>
      <c r="K105" s="86"/>
      <c r="L105" s="85"/>
      <c r="M105" s="85"/>
      <c r="N105" s="85"/>
      <c r="O105" s="158"/>
    </row>
    <row r="106" spans="1:15" x14ac:dyDescent="0.25">
      <c r="A106" s="83"/>
      <c r="B106" s="83"/>
      <c r="C106" s="83"/>
      <c r="D106" s="83"/>
      <c r="E106" s="83"/>
      <c r="F106" s="83"/>
      <c r="G106" s="83"/>
      <c r="H106" s="83"/>
      <c r="I106" s="84"/>
      <c r="J106" s="199"/>
      <c r="K106" s="86"/>
      <c r="L106" s="85"/>
      <c r="M106" s="85"/>
      <c r="N106" s="85"/>
      <c r="O106" s="158"/>
    </row>
    <row r="107" spans="1:15" x14ac:dyDescent="0.25">
      <c r="A107" s="83"/>
      <c r="B107" s="83"/>
      <c r="C107" s="83"/>
      <c r="D107" s="83"/>
      <c r="E107" s="83"/>
      <c r="F107" s="83"/>
      <c r="G107" s="83"/>
      <c r="H107" s="83"/>
      <c r="I107" s="84"/>
      <c r="J107" s="199"/>
      <c r="K107" s="86"/>
      <c r="L107" s="85"/>
      <c r="M107" s="85"/>
      <c r="N107" s="85"/>
      <c r="O107" s="158"/>
    </row>
    <row r="108" spans="1:15" x14ac:dyDescent="0.25">
      <c r="A108" s="83"/>
      <c r="B108" s="83"/>
      <c r="C108" s="83"/>
      <c r="D108" s="83"/>
      <c r="E108" s="83"/>
      <c r="F108" s="83"/>
      <c r="G108" s="83"/>
      <c r="H108" s="83"/>
      <c r="I108" s="84"/>
      <c r="J108" s="199"/>
      <c r="K108" s="86"/>
      <c r="L108" s="85"/>
      <c r="M108" s="85"/>
      <c r="N108" s="85"/>
      <c r="O108" s="158"/>
    </row>
    <row r="109" spans="1:15" x14ac:dyDescent="0.25">
      <c r="A109" s="83"/>
      <c r="B109" s="83"/>
      <c r="C109" s="83"/>
      <c r="D109" s="83"/>
      <c r="E109" s="83"/>
      <c r="F109" s="83"/>
      <c r="G109" s="83"/>
      <c r="H109" s="83"/>
      <c r="I109" s="84"/>
      <c r="J109" s="199"/>
      <c r="K109" s="86"/>
      <c r="L109" s="85"/>
      <c r="M109" s="85"/>
      <c r="N109" s="85"/>
      <c r="O109" s="158"/>
    </row>
    <row r="110" spans="1:15" x14ac:dyDescent="0.25">
      <c r="A110" s="83"/>
      <c r="B110" s="83"/>
      <c r="C110" s="83"/>
      <c r="D110" s="83"/>
      <c r="E110" s="83"/>
      <c r="F110" s="83"/>
      <c r="G110" s="83"/>
      <c r="H110" s="83"/>
      <c r="I110" s="84"/>
      <c r="J110" s="199"/>
      <c r="K110" s="86"/>
      <c r="L110" s="85"/>
      <c r="M110" s="85"/>
      <c r="N110" s="85"/>
      <c r="O110" s="158"/>
    </row>
    <row r="111" spans="1:15" x14ac:dyDescent="0.25">
      <c r="A111" s="83"/>
      <c r="B111" s="83"/>
      <c r="C111" s="83"/>
      <c r="D111" s="83"/>
      <c r="E111" s="83"/>
      <c r="F111" s="83"/>
      <c r="G111" s="83"/>
      <c r="H111" s="83"/>
      <c r="I111" s="84"/>
      <c r="J111" s="199"/>
      <c r="K111" s="86"/>
      <c r="L111" s="85"/>
      <c r="M111" s="85"/>
      <c r="N111" s="85"/>
      <c r="O111" s="158"/>
    </row>
    <row r="112" spans="1:15" x14ac:dyDescent="0.25">
      <c r="A112" s="83"/>
      <c r="B112" s="83"/>
      <c r="C112" s="83"/>
      <c r="D112" s="83"/>
      <c r="E112" s="83"/>
      <c r="F112" s="83"/>
      <c r="G112" s="83"/>
      <c r="H112" s="83"/>
      <c r="I112" s="84"/>
      <c r="J112" s="199"/>
      <c r="K112" s="86"/>
      <c r="L112" s="85"/>
      <c r="M112" s="85"/>
      <c r="N112" s="85"/>
      <c r="O112" s="158"/>
    </row>
    <row r="113" spans="1:15" x14ac:dyDescent="0.25">
      <c r="A113" s="83"/>
      <c r="B113" s="83"/>
      <c r="C113" s="83"/>
      <c r="D113" s="83"/>
      <c r="E113" s="83"/>
      <c r="F113" s="83"/>
      <c r="G113" s="83"/>
      <c r="H113" s="83"/>
      <c r="I113" s="84"/>
      <c r="J113" s="199"/>
      <c r="K113" s="86"/>
      <c r="L113" s="85"/>
      <c r="M113" s="85"/>
      <c r="N113" s="85"/>
      <c r="O113" s="158"/>
    </row>
    <row r="114" spans="1:15" x14ac:dyDescent="0.25">
      <c r="A114" s="83"/>
      <c r="B114" s="83"/>
      <c r="C114" s="83"/>
      <c r="D114" s="83"/>
      <c r="E114" s="83"/>
      <c r="F114" s="83"/>
      <c r="G114" s="83"/>
      <c r="H114" s="83"/>
      <c r="I114" s="84"/>
      <c r="J114" s="199"/>
      <c r="K114" s="86"/>
      <c r="L114" s="85"/>
      <c r="M114" s="85"/>
      <c r="N114" s="85"/>
      <c r="O114" s="158"/>
    </row>
    <row r="115" spans="1:15" x14ac:dyDescent="0.25">
      <c r="A115" s="83"/>
      <c r="B115" s="83"/>
      <c r="C115" s="83"/>
      <c r="D115" s="83"/>
      <c r="E115" s="83"/>
      <c r="F115" s="83"/>
      <c r="G115" s="83"/>
      <c r="H115" s="83"/>
      <c r="I115" s="84"/>
      <c r="J115" s="199"/>
      <c r="K115" s="86"/>
      <c r="L115" s="85"/>
      <c r="M115" s="85"/>
      <c r="N115" s="85"/>
      <c r="O115" s="158"/>
    </row>
    <row r="116" spans="1:15" x14ac:dyDescent="0.25">
      <c r="A116" s="83"/>
      <c r="B116" s="83"/>
      <c r="C116" s="83"/>
      <c r="D116" s="83"/>
      <c r="E116" s="83"/>
      <c r="F116" s="83"/>
      <c r="G116" s="83"/>
      <c r="H116" s="83"/>
      <c r="I116" s="84"/>
      <c r="J116" s="199"/>
      <c r="K116" s="86"/>
      <c r="L116" s="85"/>
      <c r="M116" s="85"/>
      <c r="N116" s="85"/>
      <c r="O116" s="158"/>
    </row>
    <row r="117" spans="1:15" x14ac:dyDescent="0.25">
      <c r="A117" s="83"/>
      <c r="B117" s="83"/>
      <c r="C117" s="83"/>
      <c r="D117" s="83"/>
      <c r="E117" s="83"/>
      <c r="F117" s="83"/>
      <c r="G117" s="83"/>
      <c r="H117" s="83"/>
      <c r="I117" s="84"/>
      <c r="J117" s="199"/>
      <c r="K117" s="86"/>
      <c r="L117" s="85"/>
      <c r="M117" s="85"/>
      <c r="N117" s="85"/>
      <c r="O117" s="158"/>
    </row>
    <row r="118" spans="1:15" x14ac:dyDescent="0.25">
      <c r="A118" s="83"/>
      <c r="B118" s="83"/>
      <c r="C118" s="83"/>
      <c r="D118" s="83"/>
      <c r="E118" s="83"/>
      <c r="F118" s="83"/>
      <c r="G118" s="83"/>
      <c r="H118" s="83"/>
      <c r="I118" s="84"/>
      <c r="J118" s="199"/>
      <c r="K118" s="86"/>
      <c r="L118" s="85"/>
      <c r="M118" s="85"/>
      <c r="N118" s="85"/>
      <c r="O118" s="158"/>
    </row>
    <row r="119" spans="1:15" x14ac:dyDescent="0.25">
      <c r="A119" s="83"/>
      <c r="B119" s="83"/>
      <c r="C119" s="83"/>
      <c r="D119" s="83"/>
      <c r="E119" s="83"/>
      <c r="F119" s="83"/>
      <c r="G119" s="83"/>
      <c r="H119" s="83"/>
      <c r="I119" s="84"/>
      <c r="J119" s="199"/>
      <c r="K119" s="86"/>
      <c r="L119" s="85"/>
      <c r="M119" s="85"/>
      <c r="N119" s="85"/>
      <c r="O119" s="158"/>
    </row>
    <row r="120" spans="1:15" x14ac:dyDescent="0.25">
      <c r="A120" s="83"/>
      <c r="B120" s="83"/>
      <c r="C120" s="83"/>
      <c r="D120" s="83"/>
      <c r="E120" s="83"/>
      <c r="F120" s="83"/>
      <c r="G120" s="83"/>
      <c r="H120" s="83"/>
      <c r="I120" s="84"/>
      <c r="J120" s="199"/>
      <c r="K120" s="86"/>
      <c r="L120" s="85"/>
      <c r="M120" s="85"/>
      <c r="N120" s="85"/>
      <c r="O120" s="158"/>
    </row>
    <row r="121" spans="1:15" x14ac:dyDescent="0.25">
      <c r="A121" s="83"/>
      <c r="B121" s="83"/>
      <c r="C121" s="83"/>
      <c r="D121" s="83"/>
      <c r="E121" s="83"/>
      <c r="F121" s="83"/>
      <c r="G121" s="83"/>
      <c r="H121" s="83"/>
      <c r="I121" s="84"/>
      <c r="J121" s="199"/>
      <c r="K121" s="86"/>
      <c r="L121" s="85"/>
      <c r="M121" s="85"/>
      <c r="N121" s="85"/>
      <c r="O121" s="158"/>
    </row>
    <row r="122" spans="1:15" x14ac:dyDescent="0.25">
      <c r="A122" s="83"/>
      <c r="B122" s="83"/>
      <c r="C122" s="83"/>
      <c r="D122" s="83"/>
      <c r="E122" s="83"/>
      <c r="F122" s="83"/>
      <c r="G122" s="83"/>
      <c r="H122" s="83"/>
      <c r="I122" s="84"/>
      <c r="J122" s="199"/>
      <c r="K122" s="86"/>
      <c r="L122" s="85"/>
      <c r="M122" s="85"/>
      <c r="N122" s="85"/>
      <c r="O122" s="158"/>
    </row>
    <row r="123" spans="1:15" x14ac:dyDescent="0.25">
      <c r="A123" s="83"/>
      <c r="B123" s="83"/>
      <c r="C123" s="83"/>
      <c r="D123" s="83"/>
      <c r="E123" s="83"/>
      <c r="F123" s="83"/>
      <c r="G123" s="83"/>
      <c r="H123" s="83"/>
      <c r="I123" s="84"/>
      <c r="J123" s="199"/>
      <c r="K123" s="86"/>
      <c r="L123" s="85"/>
      <c r="M123" s="85"/>
      <c r="N123" s="85"/>
      <c r="O123" s="158"/>
    </row>
    <row r="124" spans="1:15" x14ac:dyDescent="0.25">
      <c r="A124" s="83"/>
      <c r="B124" s="83"/>
      <c r="C124" s="83"/>
      <c r="D124" s="83"/>
      <c r="E124" s="83"/>
      <c r="F124" s="83"/>
      <c r="G124" s="83"/>
      <c r="H124" s="83"/>
      <c r="I124" s="84"/>
      <c r="J124" s="199"/>
      <c r="K124" s="86"/>
      <c r="L124" s="85"/>
      <c r="M124" s="85"/>
      <c r="N124" s="85"/>
      <c r="O124" s="158"/>
    </row>
    <row r="125" spans="1:15" x14ac:dyDescent="0.25">
      <c r="A125" s="83"/>
      <c r="B125" s="83"/>
      <c r="C125" s="83"/>
      <c r="D125" s="83"/>
      <c r="E125" s="83"/>
      <c r="F125" s="83"/>
      <c r="G125" s="83"/>
      <c r="H125" s="83"/>
      <c r="I125" s="84"/>
      <c r="J125" s="199"/>
      <c r="K125" s="86"/>
      <c r="L125" s="85"/>
      <c r="M125" s="85"/>
      <c r="N125" s="85"/>
      <c r="O125" s="158"/>
    </row>
    <row r="126" spans="1:15" x14ac:dyDescent="0.25">
      <c r="A126" s="83"/>
      <c r="B126" s="83"/>
      <c r="C126" s="83"/>
      <c r="D126" s="83"/>
      <c r="E126" s="83"/>
      <c r="F126" s="83"/>
      <c r="G126" s="83"/>
      <c r="H126" s="83"/>
      <c r="I126" s="84"/>
      <c r="J126" s="199"/>
      <c r="K126" s="86"/>
      <c r="L126" s="85"/>
      <c r="M126" s="85"/>
      <c r="N126" s="85"/>
      <c r="O126" s="158"/>
    </row>
    <row r="127" spans="1:15" x14ac:dyDescent="0.25">
      <c r="A127" s="83"/>
      <c r="B127" s="83"/>
      <c r="C127" s="83"/>
      <c r="D127" s="83"/>
      <c r="E127" s="83"/>
      <c r="F127" s="83"/>
      <c r="G127" s="83"/>
      <c r="H127" s="83"/>
      <c r="I127" s="84"/>
      <c r="J127" s="199"/>
      <c r="K127" s="86"/>
      <c r="L127" s="85"/>
      <c r="M127" s="85"/>
      <c r="N127" s="85"/>
      <c r="O127" s="158"/>
    </row>
    <row r="128" spans="1:15" x14ac:dyDescent="0.25">
      <c r="A128" s="83"/>
      <c r="B128" s="83"/>
      <c r="C128" s="83"/>
      <c r="D128" s="83"/>
      <c r="E128" s="83"/>
      <c r="F128" s="83"/>
      <c r="G128" s="83"/>
      <c r="H128" s="83"/>
      <c r="I128" s="84"/>
      <c r="J128" s="199"/>
      <c r="K128" s="86"/>
      <c r="L128" s="85"/>
      <c r="M128" s="85"/>
      <c r="N128" s="85"/>
      <c r="O128" s="158"/>
    </row>
    <row r="129" spans="1:15" x14ac:dyDescent="0.25">
      <c r="A129" s="83"/>
      <c r="B129" s="83"/>
      <c r="C129" s="83"/>
      <c r="D129" s="83"/>
      <c r="E129" s="83"/>
      <c r="F129" s="83"/>
      <c r="G129" s="83"/>
      <c r="H129" s="83"/>
      <c r="I129" s="84"/>
      <c r="J129" s="199"/>
      <c r="K129" s="86"/>
      <c r="L129" s="85"/>
      <c r="M129" s="85"/>
      <c r="N129" s="85"/>
      <c r="O129" s="158"/>
    </row>
    <row r="130" spans="1:15" x14ac:dyDescent="0.25">
      <c r="A130" s="83"/>
      <c r="B130" s="83"/>
      <c r="C130" s="83"/>
      <c r="D130" s="83"/>
      <c r="E130" s="83"/>
      <c r="F130" s="83"/>
      <c r="G130" s="83"/>
      <c r="H130" s="83"/>
      <c r="I130" s="84"/>
      <c r="J130" s="199"/>
      <c r="K130" s="86"/>
      <c r="L130" s="85"/>
      <c r="M130" s="85"/>
      <c r="N130" s="85"/>
      <c r="O130" s="158"/>
    </row>
    <row r="131" spans="1:15" x14ac:dyDescent="0.25">
      <c r="A131" s="83"/>
      <c r="B131" s="83"/>
      <c r="C131" s="83"/>
      <c r="D131" s="83"/>
      <c r="E131" s="83"/>
      <c r="F131" s="83"/>
      <c r="G131" s="83"/>
      <c r="H131" s="83"/>
      <c r="I131" s="84"/>
      <c r="J131" s="199"/>
      <c r="K131" s="86"/>
      <c r="L131" s="85"/>
      <c r="M131" s="85"/>
      <c r="N131" s="85"/>
      <c r="O131" s="158"/>
    </row>
    <row r="132" spans="1:15" x14ac:dyDescent="0.25">
      <c r="A132" s="83"/>
      <c r="B132" s="83"/>
      <c r="C132" s="83"/>
      <c r="D132" s="83"/>
      <c r="E132" s="83"/>
      <c r="F132" s="83"/>
      <c r="G132" s="83"/>
      <c r="H132" s="83"/>
      <c r="I132" s="84"/>
      <c r="J132" s="199"/>
      <c r="K132" s="86"/>
      <c r="L132" s="85"/>
      <c r="M132" s="85"/>
      <c r="N132" s="85"/>
      <c r="O132" s="158"/>
    </row>
    <row r="133" spans="1:15" x14ac:dyDescent="0.25">
      <c r="A133" s="83"/>
      <c r="B133" s="83"/>
      <c r="C133" s="83"/>
      <c r="D133" s="83"/>
      <c r="E133" s="83"/>
      <c r="F133" s="83"/>
      <c r="G133" s="83"/>
      <c r="H133" s="83"/>
      <c r="I133" s="84"/>
      <c r="J133" s="199"/>
      <c r="K133" s="86"/>
      <c r="L133" s="85"/>
      <c r="M133" s="85"/>
      <c r="N133" s="85"/>
      <c r="O133" s="158"/>
    </row>
    <row r="134" spans="1:15" x14ac:dyDescent="0.25">
      <c r="A134" s="83"/>
      <c r="B134" s="83"/>
      <c r="C134" s="83"/>
      <c r="D134" s="83"/>
      <c r="E134" s="83"/>
      <c r="F134" s="83"/>
      <c r="G134" s="83"/>
      <c r="H134" s="83"/>
      <c r="I134" s="84"/>
      <c r="J134" s="199"/>
      <c r="K134" s="86"/>
      <c r="L134" s="85"/>
      <c r="M134" s="85"/>
      <c r="N134" s="85"/>
      <c r="O134" s="158"/>
    </row>
    <row r="135" spans="1:15" x14ac:dyDescent="0.25">
      <c r="A135" s="83"/>
      <c r="B135" s="83"/>
      <c r="C135" s="83"/>
      <c r="D135" s="83"/>
      <c r="E135" s="83"/>
      <c r="F135" s="83"/>
      <c r="G135" s="83"/>
      <c r="H135" s="83"/>
      <c r="I135" s="84"/>
      <c r="J135" s="199"/>
      <c r="K135" s="86"/>
      <c r="L135" s="85"/>
      <c r="M135" s="85"/>
      <c r="N135" s="85"/>
      <c r="O135" s="158"/>
    </row>
    <row r="136" spans="1:15" x14ac:dyDescent="0.25">
      <c r="A136" s="83"/>
      <c r="B136" s="83"/>
      <c r="C136" s="83"/>
      <c r="D136" s="83"/>
      <c r="E136" s="83"/>
      <c r="F136" s="83"/>
      <c r="G136" s="83"/>
      <c r="H136" s="83"/>
      <c r="I136" s="84"/>
      <c r="J136" s="199"/>
      <c r="K136" s="86"/>
      <c r="L136" s="85"/>
      <c r="M136" s="85"/>
      <c r="N136" s="85"/>
      <c r="O136" s="158"/>
    </row>
    <row r="137" spans="1:15" x14ac:dyDescent="0.25">
      <c r="A137" s="83"/>
      <c r="B137" s="83"/>
      <c r="C137" s="83"/>
      <c r="D137" s="83"/>
      <c r="E137" s="83"/>
      <c r="F137" s="83"/>
      <c r="G137" s="83"/>
      <c r="H137" s="83"/>
      <c r="I137" s="84"/>
      <c r="J137" s="199"/>
      <c r="K137" s="86"/>
      <c r="L137" s="85"/>
      <c r="M137" s="85"/>
      <c r="N137" s="85"/>
      <c r="O137" s="158"/>
    </row>
    <row r="138" spans="1:15" x14ac:dyDescent="0.25">
      <c r="A138" s="83"/>
      <c r="B138" s="83"/>
      <c r="C138" s="83"/>
      <c r="D138" s="83"/>
      <c r="E138" s="83"/>
      <c r="F138" s="83"/>
      <c r="G138" s="83"/>
      <c r="H138" s="83"/>
      <c r="I138" s="84"/>
      <c r="J138" s="199"/>
      <c r="K138" s="86"/>
      <c r="L138" s="85"/>
      <c r="M138" s="85"/>
      <c r="N138" s="85"/>
      <c r="O138" s="158"/>
    </row>
    <row r="139" spans="1:15" x14ac:dyDescent="0.25">
      <c r="A139" s="83"/>
      <c r="B139" s="83"/>
      <c r="C139" s="83"/>
      <c r="D139" s="83"/>
      <c r="E139" s="83"/>
      <c r="F139" s="83"/>
      <c r="G139" s="83"/>
      <c r="H139" s="83"/>
      <c r="I139" s="84"/>
      <c r="J139" s="199"/>
      <c r="K139" s="86"/>
      <c r="L139" s="85"/>
      <c r="M139" s="85"/>
      <c r="N139" s="85"/>
      <c r="O139" s="158"/>
    </row>
    <row r="140" spans="1:15" x14ac:dyDescent="0.25">
      <c r="A140" s="83"/>
      <c r="B140" s="83"/>
      <c r="C140" s="83"/>
      <c r="D140" s="83"/>
      <c r="E140" s="83"/>
      <c r="F140" s="83"/>
      <c r="G140" s="83"/>
      <c r="H140" s="83"/>
      <c r="I140" s="84"/>
      <c r="J140" s="199"/>
      <c r="K140" s="86"/>
      <c r="L140" s="85"/>
      <c r="M140" s="85"/>
      <c r="N140" s="85"/>
      <c r="O140" s="158"/>
    </row>
    <row r="141" spans="1:15" x14ac:dyDescent="0.25">
      <c r="A141" s="83"/>
      <c r="B141" s="83"/>
      <c r="C141" s="83"/>
      <c r="D141" s="83"/>
      <c r="E141" s="83"/>
      <c r="F141" s="83"/>
      <c r="G141" s="83"/>
      <c r="H141" s="83"/>
      <c r="I141" s="84"/>
      <c r="J141" s="199"/>
      <c r="K141" s="86"/>
      <c r="L141" s="85"/>
      <c r="M141" s="85"/>
      <c r="N141" s="85"/>
      <c r="O141" s="158"/>
    </row>
    <row r="142" spans="1:15" x14ac:dyDescent="0.25">
      <c r="A142" s="83"/>
      <c r="B142" s="83"/>
      <c r="C142" s="83"/>
      <c r="D142" s="83"/>
      <c r="E142" s="83"/>
      <c r="F142" s="83"/>
      <c r="G142" s="83"/>
      <c r="H142" s="83"/>
      <c r="I142" s="84"/>
      <c r="J142" s="199"/>
      <c r="K142" s="86"/>
      <c r="L142" s="85"/>
      <c r="M142" s="85"/>
      <c r="N142" s="85"/>
      <c r="O142" s="158"/>
    </row>
    <row r="143" spans="1:15" x14ac:dyDescent="0.25">
      <c r="A143" s="83"/>
      <c r="B143" s="83"/>
      <c r="C143" s="83"/>
      <c r="D143" s="83"/>
      <c r="E143" s="83"/>
      <c r="F143" s="83"/>
      <c r="G143" s="83"/>
      <c r="H143" s="83"/>
      <c r="I143" s="84"/>
      <c r="J143" s="199"/>
      <c r="K143" s="86"/>
      <c r="L143" s="85"/>
      <c r="M143" s="85"/>
      <c r="N143" s="85"/>
      <c r="O143" s="158"/>
    </row>
    <row r="144" spans="1:15" x14ac:dyDescent="0.25">
      <c r="A144" s="83"/>
      <c r="B144" s="83"/>
      <c r="C144" s="83"/>
      <c r="D144" s="83"/>
      <c r="E144" s="83"/>
      <c r="F144" s="83"/>
      <c r="G144" s="83"/>
      <c r="H144" s="83"/>
      <c r="I144" s="84"/>
      <c r="J144" s="199"/>
      <c r="K144" s="86"/>
      <c r="L144" s="85"/>
      <c r="M144" s="85"/>
      <c r="N144" s="85"/>
      <c r="O144" s="158"/>
    </row>
    <row r="145" spans="1:15" x14ac:dyDescent="0.25">
      <c r="A145" s="83"/>
      <c r="B145" s="83"/>
      <c r="C145" s="83"/>
      <c r="D145" s="83"/>
      <c r="E145" s="83"/>
      <c r="F145" s="83"/>
      <c r="G145" s="83"/>
      <c r="H145" s="83"/>
      <c r="I145" s="84"/>
      <c r="J145" s="199"/>
      <c r="K145" s="86"/>
      <c r="L145" s="85"/>
      <c r="M145" s="85"/>
      <c r="N145" s="85"/>
      <c r="O145" s="158"/>
    </row>
    <row r="146" spans="1:15" x14ac:dyDescent="0.25">
      <c r="A146" s="83"/>
      <c r="B146" s="83"/>
      <c r="C146" s="83"/>
      <c r="D146" s="83"/>
      <c r="E146" s="83"/>
      <c r="F146" s="83"/>
      <c r="G146" s="83"/>
      <c r="H146" s="83"/>
      <c r="I146" s="84"/>
      <c r="J146" s="199"/>
      <c r="K146" s="86"/>
      <c r="L146" s="85"/>
      <c r="M146" s="85"/>
      <c r="N146" s="85"/>
      <c r="O146" s="158"/>
    </row>
    <row r="147" spans="1:15" x14ac:dyDescent="0.25">
      <c r="A147" s="83"/>
      <c r="B147" s="83"/>
      <c r="C147" s="83"/>
      <c r="D147" s="83"/>
      <c r="E147" s="83"/>
      <c r="F147" s="83"/>
      <c r="G147" s="83"/>
      <c r="H147" s="83"/>
      <c r="I147" s="84"/>
      <c r="J147" s="199"/>
      <c r="K147" s="86"/>
      <c r="L147" s="85"/>
      <c r="M147" s="85"/>
      <c r="N147" s="85"/>
      <c r="O147" s="158"/>
    </row>
    <row r="148" spans="1:15" x14ac:dyDescent="0.25">
      <c r="A148" s="83"/>
      <c r="B148" s="83"/>
      <c r="C148" s="83"/>
      <c r="D148" s="83"/>
      <c r="E148" s="83"/>
      <c r="F148" s="83"/>
      <c r="G148" s="83"/>
      <c r="H148" s="83"/>
      <c r="I148" s="84"/>
      <c r="J148" s="199"/>
      <c r="K148" s="86"/>
      <c r="L148" s="85"/>
      <c r="M148" s="85"/>
      <c r="N148" s="85"/>
      <c r="O148" s="158"/>
    </row>
    <row r="149" spans="1:15" x14ac:dyDescent="0.25">
      <c r="A149" s="83"/>
      <c r="B149" s="83"/>
      <c r="C149" s="83"/>
      <c r="D149" s="83"/>
      <c r="E149" s="83"/>
      <c r="F149" s="83"/>
      <c r="G149" s="83"/>
      <c r="H149" s="83"/>
      <c r="I149" s="84"/>
      <c r="J149" s="199"/>
      <c r="K149" s="86"/>
      <c r="L149" s="85"/>
      <c r="M149" s="85"/>
      <c r="N149" s="85"/>
      <c r="O149" s="158"/>
    </row>
    <row r="150" spans="1:15" x14ac:dyDescent="0.25">
      <c r="A150" s="83"/>
      <c r="B150" s="83"/>
      <c r="C150" s="83"/>
      <c r="D150" s="83"/>
      <c r="E150" s="83"/>
      <c r="F150" s="83"/>
      <c r="G150" s="83"/>
      <c r="H150" s="83"/>
      <c r="I150" s="84"/>
      <c r="J150" s="199"/>
      <c r="K150" s="86"/>
      <c r="L150" s="85"/>
      <c r="M150" s="85"/>
      <c r="N150" s="85"/>
      <c r="O150" s="158"/>
    </row>
    <row r="151" spans="1:15" x14ac:dyDescent="0.25">
      <c r="A151" s="83"/>
      <c r="B151" s="83"/>
      <c r="C151" s="83"/>
      <c r="D151" s="83"/>
      <c r="E151" s="83"/>
      <c r="F151" s="83"/>
      <c r="G151" s="83"/>
      <c r="H151" s="83"/>
      <c r="I151" s="84"/>
      <c r="J151" s="199"/>
      <c r="K151" s="86"/>
      <c r="L151" s="85"/>
      <c r="M151" s="85"/>
      <c r="N151" s="85"/>
      <c r="O151" s="158"/>
    </row>
    <row r="152" spans="1:15" x14ac:dyDescent="0.25">
      <c r="A152" s="83"/>
      <c r="B152" s="83"/>
      <c r="C152" s="83"/>
      <c r="D152" s="83"/>
      <c r="E152" s="83"/>
      <c r="F152" s="83"/>
      <c r="G152" s="83"/>
      <c r="H152" s="83"/>
      <c r="I152" s="84"/>
      <c r="J152" s="199"/>
      <c r="K152" s="86"/>
      <c r="L152" s="85"/>
      <c r="M152" s="85"/>
      <c r="N152" s="85"/>
      <c r="O152" s="158"/>
    </row>
    <row r="153" spans="1:15" x14ac:dyDescent="0.25">
      <c r="A153" s="83"/>
      <c r="B153" s="83"/>
      <c r="C153" s="83"/>
      <c r="D153" s="83"/>
      <c r="E153" s="83"/>
      <c r="F153" s="83"/>
      <c r="G153" s="83"/>
      <c r="H153" s="83"/>
      <c r="I153" s="84"/>
      <c r="J153" s="199"/>
      <c r="K153" s="86"/>
      <c r="L153" s="85"/>
      <c r="M153" s="85"/>
      <c r="N153" s="85"/>
      <c r="O153" s="158"/>
    </row>
    <row r="154" spans="1:15" x14ac:dyDescent="0.25">
      <c r="A154" s="83"/>
      <c r="B154" s="83"/>
      <c r="C154" s="83"/>
      <c r="D154" s="83"/>
      <c r="E154" s="83"/>
      <c r="F154" s="83"/>
      <c r="G154" s="83"/>
      <c r="H154" s="83"/>
      <c r="I154" s="84"/>
      <c r="J154" s="199"/>
      <c r="K154" s="86"/>
      <c r="L154" s="85"/>
      <c r="M154" s="85"/>
      <c r="N154" s="85"/>
      <c r="O154" s="158"/>
    </row>
    <row r="155" spans="1:15" x14ac:dyDescent="0.25">
      <c r="A155" s="83"/>
      <c r="B155" s="83"/>
      <c r="C155" s="83"/>
      <c r="D155" s="83"/>
      <c r="E155" s="83"/>
      <c r="F155" s="83"/>
      <c r="G155" s="83"/>
      <c r="H155" s="83"/>
      <c r="I155" s="84"/>
      <c r="J155" s="199"/>
      <c r="K155" s="86"/>
      <c r="L155" s="85"/>
      <c r="M155" s="85"/>
      <c r="N155" s="85"/>
      <c r="O155" s="158"/>
    </row>
    <row r="156" spans="1:15" x14ac:dyDescent="0.25">
      <c r="A156" s="83"/>
      <c r="B156" s="83"/>
      <c r="C156" s="83"/>
      <c r="D156" s="83"/>
      <c r="E156" s="83"/>
      <c r="F156" s="83"/>
      <c r="G156" s="83"/>
      <c r="H156" s="83"/>
      <c r="I156" s="84"/>
      <c r="J156" s="199"/>
      <c r="K156" s="86"/>
      <c r="L156" s="85"/>
      <c r="M156" s="85"/>
      <c r="N156" s="85"/>
      <c r="O156" s="158"/>
    </row>
    <row r="157" spans="1:15" x14ac:dyDescent="0.25">
      <c r="A157" s="83"/>
      <c r="B157" s="83"/>
      <c r="C157" s="83"/>
      <c r="D157" s="83"/>
      <c r="E157" s="83"/>
      <c r="F157" s="83"/>
      <c r="G157" s="83"/>
      <c r="H157" s="83"/>
      <c r="I157" s="84"/>
      <c r="J157" s="199"/>
      <c r="K157" s="86"/>
      <c r="L157" s="85"/>
      <c r="M157" s="85"/>
      <c r="N157" s="85"/>
      <c r="O157" s="158"/>
    </row>
    <row r="158" spans="1:15" x14ac:dyDescent="0.25">
      <c r="A158" s="83"/>
      <c r="B158" s="83"/>
      <c r="C158" s="83"/>
      <c r="D158" s="83"/>
      <c r="E158" s="83"/>
      <c r="F158" s="83"/>
      <c r="G158" s="83"/>
      <c r="H158" s="83"/>
      <c r="I158" s="84"/>
      <c r="J158" s="199"/>
      <c r="K158" s="86"/>
      <c r="L158" s="85"/>
      <c r="M158" s="85"/>
      <c r="N158" s="85"/>
      <c r="O158" s="158"/>
    </row>
    <row r="159" spans="1:15" x14ac:dyDescent="0.25">
      <c r="A159" s="83"/>
      <c r="B159" s="83"/>
      <c r="C159" s="83"/>
      <c r="D159" s="83"/>
      <c r="E159" s="83"/>
      <c r="F159" s="83"/>
      <c r="G159" s="83"/>
      <c r="H159" s="83"/>
      <c r="I159" s="84"/>
      <c r="J159" s="199"/>
      <c r="K159" s="86"/>
      <c r="L159" s="85"/>
      <c r="M159" s="85"/>
      <c r="N159" s="85"/>
      <c r="O159" s="158"/>
    </row>
    <row r="160" spans="1:15" x14ac:dyDescent="0.25">
      <c r="A160" s="83"/>
      <c r="B160" s="83"/>
      <c r="C160" s="83"/>
      <c r="D160" s="83"/>
      <c r="E160" s="83"/>
      <c r="F160" s="83"/>
      <c r="G160" s="83"/>
      <c r="H160" s="83"/>
      <c r="I160" s="84"/>
      <c r="J160" s="199"/>
      <c r="K160" s="86"/>
      <c r="L160" s="85"/>
      <c r="M160" s="85"/>
      <c r="N160" s="85"/>
      <c r="O160" s="158"/>
    </row>
    <row r="161" spans="1:15" x14ac:dyDescent="0.25">
      <c r="A161" s="83"/>
      <c r="B161" s="83"/>
      <c r="C161" s="83"/>
      <c r="D161" s="83"/>
      <c r="E161" s="83"/>
      <c r="F161" s="83"/>
      <c r="G161" s="83"/>
      <c r="H161" s="83"/>
      <c r="I161" s="84"/>
      <c r="J161" s="199"/>
      <c r="K161" s="86"/>
      <c r="L161" s="85"/>
      <c r="M161" s="85"/>
      <c r="N161" s="85"/>
      <c r="O161" s="158"/>
    </row>
    <row r="162" spans="1:15" x14ac:dyDescent="0.25">
      <c r="A162" s="83"/>
      <c r="B162" s="83"/>
      <c r="C162" s="83"/>
      <c r="D162" s="83"/>
      <c r="E162" s="83"/>
      <c r="F162" s="83"/>
      <c r="G162" s="83"/>
      <c r="H162" s="83"/>
      <c r="I162" s="84"/>
      <c r="J162" s="199"/>
      <c r="K162" s="86"/>
      <c r="L162" s="85"/>
      <c r="M162" s="85"/>
      <c r="N162" s="85"/>
      <c r="O162" s="158"/>
    </row>
    <row r="163" spans="1:15" x14ac:dyDescent="0.25">
      <c r="A163" s="83"/>
      <c r="B163" s="83"/>
      <c r="C163" s="83"/>
      <c r="D163" s="83"/>
      <c r="E163" s="83"/>
      <c r="F163" s="83"/>
      <c r="G163" s="83"/>
      <c r="H163" s="83"/>
      <c r="I163" s="84"/>
      <c r="J163" s="199"/>
      <c r="K163" s="86"/>
      <c r="L163" s="85"/>
      <c r="M163" s="85"/>
      <c r="N163" s="85"/>
      <c r="O163" s="158"/>
    </row>
    <row r="164" spans="1:15" x14ac:dyDescent="0.25">
      <c r="A164" s="83"/>
      <c r="B164" s="83"/>
      <c r="C164" s="83"/>
      <c r="D164" s="83"/>
      <c r="E164" s="83"/>
      <c r="F164" s="83"/>
      <c r="G164" s="83"/>
      <c r="H164" s="83"/>
      <c r="I164" s="84"/>
      <c r="J164" s="199"/>
      <c r="K164" s="86"/>
      <c r="L164" s="85"/>
      <c r="M164" s="85"/>
      <c r="N164" s="85"/>
      <c r="O164" s="158"/>
    </row>
    <row r="165" spans="1:15" x14ac:dyDescent="0.25">
      <c r="A165" s="83"/>
      <c r="B165" s="83"/>
      <c r="C165" s="83"/>
      <c r="D165" s="83"/>
      <c r="E165" s="83"/>
      <c r="F165" s="83"/>
      <c r="G165" s="83"/>
      <c r="H165" s="83"/>
      <c r="I165" s="84"/>
      <c r="J165" s="199"/>
      <c r="K165" s="86"/>
      <c r="L165" s="85"/>
      <c r="M165" s="85"/>
      <c r="N165" s="85"/>
      <c r="O165" s="158"/>
    </row>
    <row r="166" spans="1:15" x14ac:dyDescent="0.25">
      <c r="A166" s="83"/>
      <c r="B166" s="83"/>
      <c r="C166" s="83"/>
      <c r="D166" s="83"/>
      <c r="E166" s="83"/>
      <c r="F166" s="83"/>
      <c r="G166" s="83"/>
      <c r="H166" s="83"/>
      <c r="I166" s="84"/>
      <c r="J166" s="199"/>
      <c r="K166" s="86"/>
      <c r="L166" s="85"/>
      <c r="M166" s="85"/>
      <c r="N166" s="85"/>
      <c r="O166" s="158"/>
    </row>
    <row r="167" spans="1:15" x14ac:dyDescent="0.25">
      <c r="A167" s="83"/>
      <c r="B167" s="83"/>
      <c r="C167" s="83"/>
      <c r="D167" s="83"/>
      <c r="E167" s="83"/>
      <c r="F167" s="83"/>
      <c r="G167" s="83"/>
      <c r="H167" s="83"/>
      <c r="I167" s="84"/>
      <c r="J167" s="199"/>
      <c r="K167" s="86"/>
      <c r="L167" s="85"/>
      <c r="M167" s="85"/>
      <c r="N167" s="85"/>
      <c r="O167" s="158"/>
    </row>
    <row r="168" spans="1:15" x14ac:dyDescent="0.25">
      <c r="A168" s="83"/>
      <c r="B168" s="83"/>
      <c r="C168" s="83"/>
      <c r="D168" s="83"/>
      <c r="E168" s="83"/>
      <c r="F168" s="83"/>
      <c r="G168" s="83"/>
      <c r="H168" s="83"/>
      <c r="I168" s="84"/>
      <c r="J168" s="199"/>
      <c r="K168" s="86"/>
      <c r="L168" s="85"/>
      <c r="M168" s="85"/>
      <c r="N168" s="85"/>
      <c r="O168" s="158"/>
    </row>
    <row r="169" spans="1:15" x14ac:dyDescent="0.25">
      <c r="A169" s="83"/>
      <c r="B169" s="83"/>
      <c r="C169" s="83"/>
      <c r="D169" s="83"/>
      <c r="E169" s="83"/>
      <c r="F169" s="83"/>
      <c r="G169" s="83"/>
      <c r="H169" s="83"/>
      <c r="I169" s="84"/>
      <c r="J169" s="199"/>
      <c r="K169" s="86"/>
      <c r="L169" s="85"/>
      <c r="M169" s="85"/>
      <c r="N169" s="85"/>
      <c r="O169" s="158"/>
    </row>
    <row r="170" spans="1:15" x14ac:dyDescent="0.25">
      <c r="A170" s="83"/>
      <c r="B170" s="83"/>
      <c r="C170" s="83"/>
      <c r="D170" s="83"/>
      <c r="E170" s="83"/>
      <c r="F170" s="83"/>
      <c r="G170" s="83"/>
      <c r="H170" s="83"/>
      <c r="I170" s="84"/>
      <c r="J170" s="199"/>
      <c r="K170" s="86"/>
      <c r="L170" s="85"/>
      <c r="M170" s="85"/>
      <c r="N170" s="85"/>
      <c r="O170" s="158"/>
    </row>
    <row r="171" spans="1:15" x14ac:dyDescent="0.25">
      <c r="A171" s="83"/>
      <c r="B171" s="83"/>
      <c r="C171" s="83"/>
      <c r="D171" s="83"/>
      <c r="E171" s="83"/>
      <c r="F171" s="83"/>
      <c r="G171" s="83"/>
      <c r="H171" s="83"/>
      <c r="I171" s="84"/>
      <c r="J171" s="199"/>
      <c r="K171" s="86"/>
      <c r="L171" s="85"/>
      <c r="M171" s="85"/>
      <c r="N171" s="85"/>
      <c r="O171" s="158"/>
    </row>
    <row r="172" spans="1:15" x14ac:dyDescent="0.25">
      <c r="A172" s="83"/>
      <c r="B172" s="83"/>
      <c r="C172" s="83"/>
      <c r="D172" s="83"/>
      <c r="E172" s="83"/>
      <c r="F172" s="83"/>
      <c r="G172" s="83"/>
      <c r="H172" s="83"/>
      <c r="I172" s="84"/>
      <c r="J172" s="199"/>
      <c r="K172" s="86"/>
      <c r="L172" s="85"/>
      <c r="M172" s="85"/>
      <c r="N172" s="85"/>
      <c r="O172" s="158"/>
    </row>
    <row r="173" spans="1:15" x14ac:dyDescent="0.25">
      <c r="A173" s="83"/>
      <c r="B173" s="83"/>
      <c r="C173" s="83"/>
      <c r="D173" s="83"/>
      <c r="E173" s="83"/>
      <c r="F173" s="83"/>
      <c r="G173" s="83"/>
      <c r="H173" s="83"/>
      <c r="I173" s="84"/>
      <c r="J173" s="199"/>
      <c r="K173" s="86"/>
      <c r="L173" s="85"/>
      <c r="M173" s="85"/>
      <c r="N173" s="85"/>
      <c r="O173" s="158"/>
    </row>
    <row r="174" spans="1:15" x14ac:dyDescent="0.25">
      <c r="A174" s="83"/>
      <c r="B174" s="83"/>
      <c r="C174" s="83"/>
      <c r="D174" s="83"/>
      <c r="E174" s="83"/>
      <c r="F174" s="83"/>
      <c r="G174" s="83"/>
      <c r="H174" s="83"/>
      <c r="I174" s="84"/>
      <c r="J174" s="199"/>
      <c r="K174" s="86"/>
      <c r="L174" s="85"/>
      <c r="M174" s="85"/>
      <c r="N174" s="85"/>
      <c r="O174" s="158"/>
    </row>
    <row r="175" spans="1:15" x14ac:dyDescent="0.25">
      <c r="A175" s="83"/>
      <c r="B175" s="83"/>
      <c r="C175" s="83"/>
      <c r="D175" s="83"/>
      <c r="E175" s="83"/>
      <c r="F175" s="83"/>
      <c r="G175" s="83"/>
      <c r="H175" s="83"/>
      <c r="I175" s="84"/>
      <c r="J175" s="199"/>
      <c r="K175" s="86"/>
      <c r="L175" s="85"/>
      <c r="M175" s="85"/>
      <c r="N175" s="85"/>
      <c r="O175" s="158"/>
    </row>
    <row r="176" spans="1:15" x14ac:dyDescent="0.25">
      <c r="A176" s="83"/>
      <c r="B176" s="83"/>
      <c r="C176" s="83"/>
      <c r="D176" s="83"/>
      <c r="E176" s="83"/>
      <c r="F176" s="83"/>
      <c r="G176" s="83"/>
      <c r="H176" s="83"/>
      <c r="I176" s="84"/>
      <c r="J176" s="199"/>
      <c r="K176" s="86"/>
      <c r="L176" s="85"/>
      <c r="M176" s="85"/>
      <c r="N176" s="85"/>
      <c r="O176" s="158"/>
    </row>
    <row r="177" spans="1:15" x14ac:dyDescent="0.25">
      <c r="A177" s="83"/>
      <c r="B177" s="83"/>
      <c r="C177" s="83"/>
      <c r="D177" s="83"/>
      <c r="E177" s="83"/>
      <c r="F177" s="83"/>
      <c r="G177" s="83"/>
      <c r="H177" s="83"/>
      <c r="I177" s="84"/>
      <c r="J177" s="199"/>
      <c r="K177" s="86"/>
      <c r="L177" s="85"/>
      <c r="M177" s="85"/>
      <c r="N177" s="85"/>
      <c r="O177" s="158"/>
    </row>
    <row r="178" spans="1:15" x14ac:dyDescent="0.25">
      <c r="A178" s="83"/>
      <c r="B178" s="83"/>
      <c r="C178" s="83"/>
      <c r="D178" s="83"/>
      <c r="E178" s="83"/>
      <c r="F178" s="83"/>
      <c r="G178" s="83"/>
      <c r="H178" s="83"/>
      <c r="I178" s="84"/>
      <c r="J178" s="199"/>
      <c r="K178" s="86"/>
      <c r="L178" s="85"/>
      <c r="M178" s="85"/>
      <c r="N178" s="85"/>
      <c r="O178" s="158"/>
    </row>
    <row r="179" spans="1:15" x14ac:dyDescent="0.25">
      <c r="A179" s="83"/>
      <c r="B179" s="83"/>
      <c r="C179" s="83"/>
      <c r="D179" s="83"/>
      <c r="E179" s="83"/>
      <c r="F179" s="83"/>
      <c r="G179" s="83"/>
      <c r="H179" s="83"/>
      <c r="I179" s="84"/>
      <c r="J179" s="199"/>
      <c r="K179" s="86"/>
      <c r="L179" s="85"/>
      <c r="M179" s="85"/>
      <c r="N179" s="85"/>
      <c r="O179" s="158"/>
    </row>
    <row r="180" spans="1:15" x14ac:dyDescent="0.25">
      <c r="A180" s="83"/>
      <c r="B180" s="83"/>
      <c r="C180" s="83"/>
      <c r="D180" s="83"/>
      <c r="E180" s="83"/>
      <c r="F180" s="83"/>
      <c r="G180" s="83"/>
      <c r="H180" s="83"/>
      <c r="I180" s="84"/>
      <c r="J180" s="199"/>
      <c r="K180" s="86"/>
      <c r="L180" s="85"/>
      <c r="M180" s="85"/>
      <c r="N180" s="85"/>
      <c r="O180" s="158"/>
    </row>
    <row r="181" spans="1:15" x14ac:dyDescent="0.25">
      <c r="A181" s="83"/>
      <c r="B181" s="83"/>
      <c r="C181" s="83"/>
      <c r="D181" s="83"/>
      <c r="E181" s="83"/>
      <c r="F181" s="83"/>
      <c r="G181" s="83"/>
      <c r="H181" s="83"/>
      <c r="I181" s="84"/>
      <c r="J181" s="199"/>
      <c r="K181" s="86"/>
      <c r="L181" s="85"/>
      <c r="M181" s="85"/>
      <c r="N181" s="85"/>
      <c r="O181" s="158"/>
    </row>
    <row r="182" spans="1:15" x14ac:dyDescent="0.25">
      <c r="A182" s="83"/>
      <c r="B182" s="83"/>
      <c r="C182" s="83"/>
      <c r="D182" s="83"/>
      <c r="E182" s="83"/>
      <c r="F182" s="83"/>
      <c r="G182" s="83"/>
      <c r="H182" s="83"/>
      <c r="I182" s="84"/>
      <c r="J182" s="199"/>
      <c r="K182" s="86"/>
      <c r="L182" s="85"/>
      <c r="M182" s="85"/>
      <c r="N182" s="85"/>
      <c r="O182" s="158"/>
    </row>
    <row r="183" spans="1:15" x14ac:dyDescent="0.25">
      <c r="A183" s="83"/>
      <c r="B183" s="83"/>
      <c r="C183" s="83"/>
      <c r="D183" s="83"/>
      <c r="E183" s="83"/>
      <c r="F183" s="83"/>
      <c r="G183" s="83"/>
      <c r="H183" s="83"/>
      <c r="I183" s="84"/>
      <c r="J183" s="199"/>
      <c r="K183" s="86"/>
      <c r="L183" s="85"/>
      <c r="M183" s="85"/>
      <c r="N183" s="85"/>
      <c r="O183" s="158"/>
    </row>
    <row r="184" spans="1:15" x14ac:dyDescent="0.25">
      <c r="A184" s="83"/>
      <c r="B184" s="83"/>
      <c r="C184" s="83"/>
      <c r="D184" s="83"/>
      <c r="E184" s="83"/>
      <c r="F184" s="83"/>
      <c r="G184" s="83"/>
      <c r="H184" s="83"/>
      <c r="I184" s="84"/>
      <c r="J184" s="199"/>
      <c r="K184" s="86"/>
      <c r="L184" s="85"/>
      <c r="M184" s="85"/>
      <c r="N184" s="85"/>
      <c r="O184" s="158"/>
    </row>
    <row r="185" spans="1:15" x14ac:dyDescent="0.25">
      <c r="A185" s="83"/>
      <c r="B185" s="83"/>
      <c r="C185" s="83"/>
      <c r="D185" s="83"/>
      <c r="E185" s="83"/>
      <c r="F185" s="83"/>
      <c r="G185" s="83"/>
      <c r="H185" s="83"/>
      <c r="I185" s="84"/>
      <c r="J185" s="199"/>
      <c r="K185" s="86"/>
      <c r="L185" s="85"/>
      <c r="M185" s="85"/>
      <c r="N185" s="85"/>
      <c r="O185" s="158"/>
    </row>
    <row r="186" spans="1:15" x14ac:dyDescent="0.25">
      <c r="A186" s="83"/>
      <c r="B186" s="83"/>
      <c r="C186" s="83"/>
      <c r="D186" s="83"/>
      <c r="E186" s="83"/>
      <c r="F186" s="83"/>
      <c r="G186" s="83"/>
      <c r="H186" s="83"/>
      <c r="I186" s="84"/>
      <c r="J186" s="199"/>
      <c r="K186" s="86"/>
      <c r="L186" s="85"/>
      <c r="M186" s="85"/>
      <c r="N186" s="85"/>
      <c r="O186" s="158"/>
    </row>
    <row r="187" spans="1:15" x14ac:dyDescent="0.25">
      <c r="A187" s="83"/>
      <c r="B187" s="83"/>
      <c r="C187" s="83"/>
      <c r="D187" s="83"/>
      <c r="E187" s="83"/>
      <c r="F187" s="83"/>
      <c r="G187" s="83"/>
      <c r="H187" s="83"/>
      <c r="I187" s="84"/>
      <c r="J187" s="199"/>
      <c r="K187" s="86"/>
      <c r="L187" s="85"/>
      <c r="M187" s="85"/>
      <c r="N187" s="85"/>
      <c r="O187" s="158"/>
    </row>
    <row r="188" spans="1:15" x14ac:dyDescent="0.25">
      <c r="A188" s="83"/>
      <c r="B188" s="83"/>
      <c r="C188" s="83"/>
      <c r="D188" s="83"/>
      <c r="E188" s="83"/>
      <c r="F188" s="83"/>
      <c r="G188" s="83"/>
      <c r="H188" s="83"/>
      <c r="I188" s="84"/>
      <c r="J188" s="199"/>
      <c r="K188" s="86"/>
      <c r="L188" s="85"/>
      <c r="M188" s="85"/>
      <c r="N188" s="85"/>
      <c r="O188" s="158"/>
    </row>
    <row r="189" spans="1:15" x14ac:dyDescent="0.25">
      <c r="A189" s="83"/>
      <c r="B189" s="83"/>
      <c r="C189" s="83"/>
      <c r="D189" s="83"/>
      <c r="E189" s="83"/>
      <c r="F189" s="83"/>
      <c r="G189" s="83"/>
      <c r="H189" s="83"/>
      <c r="I189" s="84"/>
      <c r="J189" s="199"/>
      <c r="K189" s="86"/>
      <c r="L189" s="85"/>
      <c r="M189" s="85"/>
      <c r="N189" s="85"/>
      <c r="O189" s="158"/>
    </row>
    <row r="190" spans="1:15" x14ac:dyDescent="0.25">
      <c r="A190" s="83"/>
      <c r="B190" s="83"/>
      <c r="C190" s="83"/>
      <c r="D190" s="83"/>
      <c r="E190" s="83"/>
      <c r="F190" s="83"/>
      <c r="G190" s="83"/>
      <c r="H190" s="83"/>
      <c r="I190" s="84"/>
      <c r="J190" s="199"/>
      <c r="K190" s="86"/>
      <c r="L190" s="85"/>
      <c r="M190" s="85"/>
      <c r="N190" s="85"/>
      <c r="O190" s="158"/>
    </row>
    <row r="191" spans="1:15" x14ac:dyDescent="0.25">
      <c r="A191" s="83"/>
      <c r="B191" s="83"/>
      <c r="C191" s="83"/>
      <c r="D191" s="83"/>
      <c r="E191" s="83"/>
      <c r="F191" s="83"/>
      <c r="G191" s="83"/>
      <c r="H191" s="83"/>
      <c r="I191" s="84"/>
      <c r="J191" s="199"/>
      <c r="K191" s="86"/>
      <c r="L191" s="85"/>
      <c r="M191" s="85"/>
      <c r="N191" s="85"/>
      <c r="O191" s="158"/>
    </row>
    <row r="192" spans="1:15" x14ac:dyDescent="0.25">
      <c r="A192" s="83"/>
      <c r="B192" s="83"/>
      <c r="C192" s="83"/>
      <c r="D192" s="83"/>
      <c r="E192" s="83"/>
      <c r="F192" s="83"/>
      <c r="G192" s="83"/>
      <c r="H192" s="83"/>
      <c r="I192" s="84"/>
      <c r="J192" s="199"/>
      <c r="K192" s="86"/>
      <c r="L192" s="85"/>
      <c r="M192" s="85"/>
      <c r="N192" s="85"/>
      <c r="O192" s="158"/>
    </row>
    <row r="193" spans="1:15" x14ac:dyDescent="0.25">
      <c r="A193" s="83"/>
      <c r="B193" s="83"/>
      <c r="C193" s="83"/>
      <c r="D193" s="83"/>
      <c r="E193" s="83"/>
      <c r="F193" s="83"/>
      <c r="G193" s="83"/>
      <c r="H193" s="83"/>
      <c r="I193" s="84"/>
      <c r="J193" s="199"/>
      <c r="K193" s="86"/>
      <c r="L193" s="85"/>
      <c r="M193" s="85"/>
      <c r="N193" s="85"/>
      <c r="O193" s="158"/>
    </row>
    <row r="194" spans="1:15" x14ac:dyDescent="0.25">
      <c r="A194" s="83"/>
      <c r="B194" s="83"/>
      <c r="C194" s="83"/>
      <c r="D194" s="83"/>
      <c r="E194" s="83"/>
      <c r="F194" s="83"/>
      <c r="G194" s="83"/>
      <c r="H194" s="83"/>
      <c r="I194" s="84"/>
      <c r="J194" s="199"/>
      <c r="K194" s="86"/>
      <c r="L194" s="85"/>
      <c r="M194" s="85"/>
      <c r="N194" s="85"/>
      <c r="O194" s="158"/>
    </row>
    <row r="195" spans="1:15" x14ac:dyDescent="0.25">
      <c r="A195" s="83"/>
      <c r="B195" s="83"/>
      <c r="C195" s="83"/>
      <c r="D195" s="83"/>
      <c r="E195" s="83"/>
      <c r="F195" s="83"/>
      <c r="G195" s="83"/>
      <c r="H195" s="83"/>
      <c r="I195" s="84"/>
      <c r="J195" s="199"/>
      <c r="K195" s="86"/>
      <c r="L195" s="85"/>
      <c r="M195" s="85"/>
      <c r="N195" s="85"/>
      <c r="O195" s="158"/>
    </row>
    <row r="196" spans="1:15" x14ac:dyDescent="0.25">
      <c r="A196" s="83"/>
      <c r="B196" s="83"/>
      <c r="C196" s="83"/>
      <c r="D196" s="83"/>
      <c r="E196" s="83"/>
      <c r="F196" s="83"/>
      <c r="G196" s="83"/>
      <c r="H196" s="83"/>
      <c r="I196" s="84"/>
      <c r="J196" s="199"/>
      <c r="K196" s="86"/>
      <c r="L196" s="85"/>
      <c r="M196" s="85"/>
      <c r="N196" s="85"/>
      <c r="O196" s="158"/>
    </row>
    <row r="197" spans="1:15" x14ac:dyDescent="0.25">
      <c r="A197" s="83"/>
      <c r="B197" s="83"/>
      <c r="C197" s="83"/>
      <c r="D197" s="83"/>
      <c r="E197" s="83"/>
      <c r="F197" s="83"/>
      <c r="G197" s="83"/>
      <c r="H197" s="83"/>
      <c r="I197" s="84"/>
      <c r="J197" s="199"/>
      <c r="K197" s="86"/>
      <c r="L197" s="85"/>
      <c r="M197" s="85"/>
      <c r="N197" s="85"/>
      <c r="O197" s="158"/>
    </row>
    <row r="198" spans="1:15" x14ac:dyDescent="0.25">
      <c r="A198" s="83"/>
      <c r="B198" s="83"/>
      <c r="C198" s="83"/>
      <c r="D198" s="83"/>
      <c r="E198" s="83"/>
      <c r="F198" s="83"/>
      <c r="G198" s="83"/>
      <c r="H198" s="83"/>
      <c r="I198" s="84"/>
      <c r="J198" s="199"/>
      <c r="K198" s="86"/>
      <c r="L198" s="85"/>
      <c r="M198" s="85"/>
      <c r="N198" s="85"/>
      <c r="O198" s="158"/>
    </row>
    <row r="199" spans="1:15" x14ac:dyDescent="0.25">
      <c r="A199" s="83"/>
      <c r="B199" s="83"/>
      <c r="C199" s="83"/>
      <c r="D199" s="83"/>
      <c r="E199" s="83"/>
      <c r="F199" s="83"/>
      <c r="G199" s="83"/>
      <c r="H199" s="83"/>
      <c r="I199" s="84"/>
      <c r="J199" s="199"/>
      <c r="K199" s="86"/>
      <c r="L199" s="85"/>
      <c r="M199" s="85"/>
      <c r="N199" s="85"/>
      <c r="O199" s="158"/>
    </row>
    <row r="200" spans="1:15" x14ac:dyDescent="0.25">
      <c r="A200" s="83"/>
      <c r="B200" s="83"/>
      <c r="C200" s="83"/>
      <c r="D200" s="83"/>
      <c r="E200" s="83"/>
      <c r="F200" s="83"/>
      <c r="G200" s="83"/>
      <c r="H200" s="83"/>
      <c r="I200" s="84"/>
      <c r="J200" s="199"/>
      <c r="K200" s="86"/>
      <c r="L200" s="85"/>
      <c r="M200" s="85"/>
      <c r="N200" s="85"/>
      <c r="O200" s="158"/>
    </row>
    <row r="201" spans="1:15" x14ac:dyDescent="0.25">
      <c r="A201" s="83"/>
      <c r="B201" s="83"/>
      <c r="C201" s="83"/>
      <c r="D201" s="83"/>
      <c r="E201" s="83"/>
      <c r="F201" s="83"/>
      <c r="G201" s="83"/>
      <c r="H201" s="83"/>
      <c r="I201" s="84"/>
      <c r="J201" s="199"/>
      <c r="K201" s="86"/>
      <c r="L201" s="85"/>
      <c r="M201" s="85"/>
      <c r="N201" s="85"/>
      <c r="O201" s="158"/>
    </row>
    <row r="202" spans="1:15" x14ac:dyDescent="0.25">
      <c r="A202" s="83"/>
      <c r="B202" s="83"/>
      <c r="C202" s="83"/>
      <c r="D202" s="83"/>
      <c r="E202" s="83"/>
      <c r="F202" s="83"/>
      <c r="G202" s="83"/>
      <c r="H202" s="83"/>
      <c r="I202" s="84"/>
      <c r="J202" s="199"/>
      <c r="K202" s="86"/>
      <c r="L202" s="85"/>
      <c r="M202" s="85"/>
      <c r="N202" s="85"/>
      <c r="O202" s="158"/>
    </row>
    <row r="203" spans="1:15" x14ac:dyDescent="0.25">
      <c r="A203" s="83"/>
      <c r="B203" s="83"/>
      <c r="C203" s="83"/>
      <c r="D203" s="83"/>
      <c r="E203" s="83"/>
      <c r="F203" s="83"/>
      <c r="G203" s="83"/>
      <c r="H203" s="83"/>
      <c r="I203" s="84"/>
      <c r="J203" s="199"/>
      <c r="K203" s="86"/>
      <c r="L203" s="85"/>
      <c r="M203" s="85"/>
      <c r="N203" s="85"/>
      <c r="O203" s="158"/>
    </row>
    <row r="204" spans="1:15" x14ac:dyDescent="0.25">
      <c r="A204" s="83"/>
      <c r="B204" s="83"/>
      <c r="C204" s="83"/>
      <c r="D204" s="83"/>
      <c r="E204" s="83"/>
      <c r="F204" s="83"/>
      <c r="G204" s="83"/>
      <c r="H204" s="83"/>
      <c r="I204" s="84"/>
      <c r="J204" s="199"/>
      <c r="K204" s="86"/>
      <c r="L204" s="85"/>
      <c r="M204" s="85"/>
      <c r="N204" s="85"/>
      <c r="O204" s="158"/>
    </row>
    <row r="205" spans="1:15" x14ac:dyDescent="0.25">
      <c r="A205" s="83"/>
      <c r="B205" s="83"/>
      <c r="C205" s="83"/>
      <c r="D205" s="83"/>
      <c r="E205" s="83"/>
      <c r="F205" s="83"/>
      <c r="G205" s="83"/>
      <c r="H205" s="83"/>
      <c r="I205" s="84"/>
      <c r="J205" s="199"/>
      <c r="K205" s="86"/>
      <c r="L205" s="85"/>
      <c r="M205" s="85"/>
      <c r="N205" s="85"/>
      <c r="O205" s="158"/>
    </row>
    <row r="206" spans="1:15" x14ac:dyDescent="0.25">
      <c r="A206" s="83"/>
      <c r="B206" s="83"/>
      <c r="C206" s="83"/>
      <c r="D206" s="83"/>
      <c r="E206" s="83"/>
      <c r="F206" s="83"/>
      <c r="G206" s="83"/>
      <c r="H206" s="83"/>
      <c r="I206" s="84"/>
      <c r="J206" s="199"/>
      <c r="K206" s="86"/>
      <c r="L206" s="85"/>
      <c r="M206" s="85"/>
      <c r="N206" s="85"/>
      <c r="O206" s="158"/>
    </row>
    <row r="207" spans="1:15" x14ac:dyDescent="0.25">
      <c r="A207" s="83"/>
      <c r="B207" s="83"/>
      <c r="C207" s="83"/>
      <c r="D207" s="83"/>
      <c r="E207" s="83"/>
      <c r="F207" s="83"/>
      <c r="G207" s="83"/>
      <c r="H207" s="83"/>
      <c r="I207" s="84"/>
      <c r="J207" s="199"/>
      <c r="K207" s="86"/>
      <c r="L207" s="85"/>
      <c r="M207" s="85"/>
      <c r="N207" s="85"/>
      <c r="O207" s="158"/>
    </row>
    <row r="208" spans="1:15" x14ac:dyDescent="0.25">
      <c r="A208" s="83"/>
      <c r="B208" s="83"/>
      <c r="C208" s="83"/>
      <c r="D208" s="83"/>
      <c r="E208" s="83"/>
      <c r="F208" s="83"/>
      <c r="G208" s="83"/>
      <c r="H208" s="83"/>
      <c r="I208" s="84"/>
      <c r="J208" s="199"/>
      <c r="K208" s="86"/>
      <c r="L208" s="85"/>
      <c r="M208" s="85"/>
      <c r="N208" s="85"/>
      <c r="O208" s="158"/>
    </row>
    <row r="209" spans="1:15" x14ac:dyDescent="0.25">
      <c r="A209" s="83"/>
      <c r="B209" s="83"/>
      <c r="C209" s="83"/>
      <c r="D209" s="83"/>
      <c r="E209" s="83"/>
      <c r="F209" s="83"/>
      <c r="G209" s="83"/>
      <c r="H209" s="83"/>
      <c r="I209" s="84"/>
      <c r="J209" s="199"/>
      <c r="K209" s="86"/>
      <c r="L209" s="85"/>
      <c r="M209" s="85"/>
      <c r="N209" s="85"/>
      <c r="O209" s="158"/>
    </row>
    <row r="210" spans="1:15" x14ac:dyDescent="0.25">
      <c r="A210" s="83"/>
      <c r="B210" s="83"/>
      <c r="C210" s="83"/>
      <c r="D210" s="83"/>
      <c r="E210" s="83"/>
      <c r="F210" s="83"/>
      <c r="G210" s="83"/>
      <c r="H210" s="83"/>
      <c r="I210" s="84"/>
      <c r="J210" s="199"/>
      <c r="K210" s="86"/>
      <c r="L210" s="85"/>
      <c r="M210" s="85"/>
      <c r="N210" s="85"/>
      <c r="O210" s="158"/>
    </row>
    <row r="211" spans="1:15" x14ac:dyDescent="0.25">
      <c r="A211" s="83"/>
      <c r="B211" s="83"/>
      <c r="C211" s="83"/>
      <c r="D211" s="83"/>
      <c r="E211" s="83"/>
      <c r="F211" s="83"/>
      <c r="G211" s="83"/>
      <c r="H211" s="83"/>
      <c r="I211" s="84"/>
      <c r="J211" s="199"/>
      <c r="K211" s="86"/>
      <c r="L211" s="85"/>
      <c r="M211" s="85"/>
      <c r="N211" s="85"/>
      <c r="O211" s="158"/>
    </row>
    <row r="212" spans="1:15" x14ac:dyDescent="0.25">
      <c r="A212" s="83"/>
      <c r="B212" s="83"/>
      <c r="C212" s="83"/>
      <c r="D212" s="83"/>
      <c r="E212" s="83"/>
      <c r="F212" s="83"/>
      <c r="G212" s="83"/>
      <c r="H212" s="83"/>
      <c r="I212" s="84"/>
      <c r="J212" s="199"/>
      <c r="K212" s="86"/>
      <c r="L212" s="85"/>
      <c r="M212" s="85"/>
      <c r="N212" s="85"/>
      <c r="O212" s="158"/>
    </row>
    <row r="213" spans="1:15" x14ac:dyDescent="0.25">
      <c r="A213" s="83"/>
      <c r="B213" s="83"/>
      <c r="C213" s="83"/>
      <c r="D213" s="83"/>
      <c r="E213" s="83"/>
      <c r="F213" s="83"/>
      <c r="G213" s="83"/>
      <c r="H213" s="83"/>
      <c r="I213" s="84"/>
      <c r="J213" s="199"/>
      <c r="K213" s="86"/>
      <c r="L213" s="85"/>
      <c r="M213" s="85"/>
      <c r="N213" s="85"/>
      <c r="O213" s="158"/>
    </row>
    <row r="214" spans="1:15" x14ac:dyDescent="0.25">
      <c r="A214" s="83"/>
      <c r="B214" s="83"/>
      <c r="C214" s="83"/>
      <c r="D214" s="83"/>
      <c r="E214" s="83"/>
      <c r="F214" s="83"/>
      <c r="G214" s="83"/>
      <c r="H214" s="83"/>
      <c r="I214" s="84"/>
      <c r="J214" s="199"/>
      <c r="K214" s="86"/>
      <c r="L214" s="85"/>
      <c r="M214" s="85"/>
      <c r="N214" s="85"/>
      <c r="O214" s="158"/>
    </row>
    <row r="215" spans="1:15" x14ac:dyDescent="0.25">
      <c r="A215" s="83"/>
      <c r="B215" s="83"/>
      <c r="C215" s="83"/>
      <c r="D215" s="83"/>
      <c r="E215" s="83"/>
      <c r="F215" s="83"/>
      <c r="G215" s="83"/>
      <c r="H215" s="83"/>
      <c r="I215" s="84"/>
      <c r="J215" s="199"/>
      <c r="K215" s="86"/>
      <c r="L215" s="85"/>
      <c r="M215" s="85"/>
      <c r="N215" s="85"/>
      <c r="O215" s="158"/>
    </row>
    <row r="216" spans="1:15" x14ac:dyDescent="0.25">
      <c r="A216" s="83"/>
      <c r="B216" s="83"/>
      <c r="C216" s="83"/>
      <c r="D216" s="83"/>
      <c r="E216" s="83"/>
      <c r="F216" s="83"/>
      <c r="G216" s="83"/>
      <c r="H216" s="83"/>
      <c r="I216" s="84"/>
      <c r="J216" s="199"/>
      <c r="K216" s="86"/>
      <c r="L216" s="85"/>
      <c r="M216" s="85"/>
      <c r="N216" s="85"/>
      <c r="O216" s="158"/>
    </row>
    <row r="217" spans="1:15" x14ac:dyDescent="0.25">
      <c r="A217" s="83"/>
      <c r="B217" s="83"/>
      <c r="C217" s="83"/>
      <c r="D217" s="83"/>
      <c r="E217" s="83"/>
      <c r="F217" s="83"/>
      <c r="G217" s="83"/>
      <c r="H217" s="83"/>
      <c r="I217" s="84"/>
      <c r="J217" s="199"/>
      <c r="K217" s="86"/>
      <c r="L217" s="85"/>
      <c r="M217" s="85"/>
      <c r="N217" s="85"/>
      <c r="O217" s="158"/>
    </row>
    <row r="218" spans="1:15" x14ac:dyDescent="0.25">
      <c r="A218" s="83"/>
      <c r="B218" s="83"/>
      <c r="C218" s="83"/>
      <c r="D218" s="83"/>
      <c r="E218" s="83"/>
      <c r="F218" s="83"/>
      <c r="G218" s="83"/>
      <c r="H218" s="83"/>
      <c r="I218" s="84"/>
      <c r="J218" s="199"/>
      <c r="K218" s="86"/>
      <c r="L218" s="85"/>
      <c r="M218" s="85"/>
      <c r="N218" s="85"/>
      <c r="O218" s="158"/>
    </row>
    <row r="219" spans="1:15" x14ac:dyDescent="0.25">
      <c r="A219" s="83"/>
      <c r="B219" s="83"/>
      <c r="C219" s="83"/>
      <c r="D219" s="83"/>
      <c r="E219" s="83"/>
      <c r="F219" s="83"/>
      <c r="G219" s="83"/>
      <c r="H219" s="83"/>
      <c r="I219" s="84"/>
      <c r="J219" s="199"/>
      <c r="K219" s="86"/>
      <c r="L219" s="85"/>
      <c r="M219" s="85"/>
      <c r="N219" s="85"/>
      <c r="O219" s="158"/>
    </row>
    <row r="220" spans="1:15" x14ac:dyDescent="0.25">
      <c r="A220" s="83"/>
      <c r="B220" s="83"/>
      <c r="C220" s="83"/>
      <c r="D220" s="83"/>
      <c r="E220" s="83"/>
      <c r="F220" s="83"/>
      <c r="G220" s="83"/>
      <c r="H220" s="83"/>
      <c r="I220" s="84"/>
      <c r="J220" s="199"/>
      <c r="K220" s="86"/>
      <c r="L220" s="85"/>
      <c r="M220" s="85"/>
      <c r="N220" s="85"/>
      <c r="O220" s="158"/>
    </row>
    <row r="221" spans="1:15" x14ac:dyDescent="0.25">
      <c r="A221" s="83"/>
      <c r="B221" s="83"/>
      <c r="C221" s="83"/>
      <c r="D221" s="83"/>
      <c r="E221" s="83"/>
      <c r="F221" s="83"/>
      <c r="G221" s="83"/>
      <c r="H221" s="83"/>
      <c r="I221" s="84"/>
      <c r="J221" s="199"/>
      <c r="K221" s="86"/>
      <c r="L221" s="85"/>
      <c r="M221" s="85"/>
      <c r="N221" s="85"/>
      <c r="O221" s="158"/>
    </row>
    <row r="222" spans="1:15" x14ac:dyDescent="0.25">
      <c r="A222" s="83"/>
      <c r="B222" s="83"/>
      <c r="C222" s="83"/>
      <c r="D222" s="83"/>
      <c r="E222" s="83"/>
      <c r="F222" s="83"/>
      <c r="G222" s="83"/>
      <c r="H222" s="83"/>
      <c r="I222" s="84"/>
      <c r="J222" s="199"/>
      <c r="K222" s="86"/>
      <c r="L222" s="85"/>
      <c r="M222" s="85"/>
      <c r="N222" s="85"/>
      <c r="O222" s="158"/>
    </row>
    <row r="223" spans="1:15" x14ac:dyDescent="0.25">
      <c r="A223" s="83"/>
      <c r="B223" s="83"/>
      <c r="C223" s="83"/>
      <c r="D223" s="83"/>
      <c r="E223" s="83"/>
      <c r="F223" s="83"/>
      <c r="G223" s="83"/>
      <c r="H223" s="83"/>
      <c r="I223" s="84"/>
      <c r="J223" s="199"/>
      <c r="K223" s="86"/>
      <c r="L223" s="85"/>
      <c r="M223" s="85"/>
      <c r="N223" s="85"/>
      <c r="O223" s="158"/>
    </row>
    <row r="224" spans="1:15" x14ac:dyDescent="0.25">
      <c r="A224" s="83"/>
      <c r="B224" s="83"/>
      <c r="C224" s="83"/>
      <c r="D224" s="83"/>
      <c r="E224" s="83"/>
      <c r="F224" s="83"/>
      <c r="G224" s="83"/>
      <c r="H224" s="83"/>
      <c r="I224" s="84"/>
      <c r="J224" s="199"/>
      <c r="K224" s="86"/>
      <c r="L224" s="85"/>
      <c r="M224" s="85"/>
      <c r="N224" s="85"/>
      <c r="O224" s="158"/>
    </row>
    <row r="225" spans="1:15" x14ac:dyDescent="0.25">
      <c r="A225" s="83"/>
      <c r="B225" s="83"/>
      <c r="C225" s="83"/>
      <c r="D225" s="83"/>
      <c r="E225" s="83"/>
      <c r="F225" s="83"/>
      <c r="G225" s="83"/>
      <c r="H225" s="83"/>
      <c r="I225" s="84"/>
      <c r="J225" s="199"/>
      <c r="K225" s="86"/>
      <c r="L225" s="85"/>
      <c r="M225" s="85"/>
      <c r="N225" s="85"/>
      <c r="O225" s="158"/>
    </row>
    <row r="226" spans="1:15" x14ac:dyDescent="0.25">
      <c r="A226" s="83"/>
      <c r="B226" s="83"/>
      <c r="C226" s="83"/>
      <c r="D226" s="83"/>
      <c r="E226" s="83"/>
      <c r="F226" s="83"/>
      <c r="G226" s="83"/>
      <c r="H226" s="83"/>
      <c r="I226" s="84"/>
      <c r="J226" s="199"/>
      <c r="K226" s="86"/>
      <c r="L226" s="85"/>
      <c r="M226" s="85"/>
      <c r="N226" s="85"/>
      <c r="O226" s="158"/>
    </row>
    <row r="227" spans="1:15" x14ac:dyDescent="0.25">
      <c r="A227" s="83"/>
      <c r="B227" s="83"/>
      <c r="C227" s="83"/>
      <c r="D227" s="83"/>
      <c r="E227" s="83"/>
      <c r="F227" s="83"/>
      <c r="G227" s="83"/>
      <c r="H227" s="83"/>
      <c r="I227" s="84"/>
      <c r="J227" s="199"/>
      <c r="K227" s="86"/>
      <c r="L227" s="85"/>
      <c r="M227" s="85"/>
      <c r="N227" s="85"/>
      <c r="O227" s="158"/>
    </row>
    <row r="228" spans="1:15" x14ac:dyDescent="0.25">
      <c r="A228" s="83"/>
      <c r="B228" s="83"/>
      <c r="C228" s="83"/>
      <c r="D228" s="83"/>
      <c r="E228" s="83"/>
      <c r="F228" s="83"/>
      <c r="G228" s="83"/>
      <c r="H228" s="83"/>
      <c r="I228" s="84"/>
      <c r="J228" s="199"/>
      <c r="K228" s="86"/>
      <c r="L228" s="85"/>
      <c r="M228" s="85"/>
      <c r="N228" s="85"/>
      <c r="O228" s="158"/>
    </row>
    <row r="229" spans="1:15" x14ac:dyDescent="0.25">
      <c r="A229" s="83"/>
      <c r="B229" s="83"/>
      <c r="C229" s="83"/>
      <c r="D229" s="83"/>
      <c r="E229" s="83"/>
      <c r="F229" s="83"/>
      <c r="G229" s="83"/>
      <c r="H229" s="83"/>
      <c r="I229" s="84"/>
      <c r="J229" s="199"/>
      <c r="K229" s="86"/>
      <c r="L229" s="85"/>
      <c r="M229" s="85"/>
      <c r="N229" s="85"/>
      <c r="O229" s="158"/>
    </row>
    <row r="230" spans="1:15" x14ac:dyDescent="0.25">
      <c r="A230" s="83"/>
      <c r="B230" s="83"/>
      <c r="C230" s="83"/>
      <c r="D230" s="83"/>
      <c r="E230" s="83"/>
      <c r="F230" s="83"/>
      <c r="G230" s="83"/>
      <c r="H230" s="83"/>
      <c r="I230" s="84"/>
      <c r="J230" s="199"/>
      <c r="K230" s="86"/>
      <c r="L230" s="85"/>
      <c r="M230" s="85"/>
      <c r="N230" s="85"/>
      <c r="O230" s="158"/>
    </row>
    <row r="231" spans="1:15" x14ac:dyDescent="0.25">
      <c r="A231" s="83"/>
      <c r="B231" s="83"/>
      <c r="C231" s="83"/>
      <c r="D231" s="83"/>
      <c r="E231" s="83"/>
      <c r="F231" s="83"/>
      <c r="G231" s="83"/>
      <c r="H231" s="83"/>
      <c r="I231" s="84"/>
      <c r="J231" s="199"/>
      <c r="K231" s="86"/>
      <c r="L231" s="85"/>
      <c r="M231" s="85"/>
      <c r="N231" s="85"/>
      <c r="O231" s="158"/>
    </row>
    <row r="232" spans="1:15" x14ac:dyDescent="0.25">
      <c r="A232" s="83"/>
      <c r="B232" s="83"/>
      <c r="C232" s="83"/>
      <c r="D232" s="83"/>
      <c r="E232" s="83"/>
      <c r="F232" s="83"/>
      <c r="G232" s="83"/>
      <c r="H232" s="83"/>
      <c r="I232" s="84"/>
      <c r="J232" s="199"/>
      <c r="K232" s="86"/>
      <c r="L232" s="85"/>
      <c r="M232" s="85"/>
      <c r="N232" s="85"/>
      <c r="O232" s="158"/>
    </row>
    <row r="233" spans="1:15" x14ac:dyDescent="0.25">
      <c r="A233" s="83"/>
      <c r="B233" s="83"/>
      <c r="C233" s="83"/>
      <c r="D233" s="83"/>
      <c r="E233" s="83"/>
      <c r="F233" s="83"/>
      <c r="G233" s="83"/>
      <c r="H233" s="83"/>
      <c r="I233" s="84"/>
      <c r="J233" s="199"/>
      <c r="K233" s="86"/>
      <c r="L233" s="85"/>
      <c r="M233" s="85"/>
      <c r="N233" s="85"/>
      <c r="O233" s="158"/>
    </row>
    <row r="234" spans="1:15" x14ac:dyDescent="0.25">
      <c r="A234" s="83"/>
      <c r="B234" s="83"/>
      <c r="C234" s="83"/>
      <c r="D234" s="83"/>
      <c r="E234" s="83"/>
      <c r="F234" s="83"/>
      <c r="G234" s="83"/>
      <c r="H234" s="83"/>
      <c r="I234" s="84"/>
      <c r="J234" s="199"/>
      <c r="K234" s="86"/>
      <c r="L234" s="85"/>
      <c r="M234" s="85"/>
      <c r="N234" s="85"/>
      <c r="O234" s="158"/>
    </row>
    <row r="235" spans="1:15" x14ac:dyDescent="0.25">
      <c r="A235" s="83"/>
      <c r="B235" s="83"/>
      <c r="C235" s="83"/>
      <c r="D235" s="83"/>
      <c r="E235" s="83"/>
      <c r="F235" s="83"/>
      <c r="G235" s="83"/>
      <c r="H235" s="83"/>
      <c r="I235" s="84"/>
      <c r="J235" s="199"/>
      <c r="K235" s="86"/>
      <c r="L235" s="85"/>
      <c r="M235" s="85"/>
      <c r="N235" s="85"/>
      <c r="O235" s="158"/>
    </row>
    <row r="236" spans="1:15" x14ac:dyDescent="0.25">
      <c r="A236" s="83"/>
      <c r="B236" s="83"/>
      <c r="C236" s="83"/>
      <c r="D236" s="83"/>
      <c r="E236" s="83"/>
      <c r="F236" s="83"/>
      <c r="G236" s="83"/>
      <c r="H236" s="83"/>
      <c r="I236" s="84"/>
      <c r="J236" s="199"/>
      <c r="K236" s="86"/>
      <c r="L236" s="85"/>
      <c r="M236" s="85"/>
      <c r="N236" s="85"/>
      <c r="O236" s="158"/>
    </row>
    <row r="237" spans="1:15" x14ac:dyDescent="0.25">
      <c r="A237" s="83"/>
      <c r="B237" s="83"/>
      <c r="C237" s="83"/>
      <c r="D237" s="83"/>
      <c r="E237" s="83"/>
      <c r="F237" s="83"/>
      <c r="G237" s="83"/>
      <c r="H237" s="83"/>
      <c r="I237" s="84"/>
      <c r="J237" s="199"/>
      <c r="K237" s="86"/>
      <c r="L237" s="85"/>
      <c r="M237" s="85"/>
      <c r="N237" s="85"/>
      <c r="O237" s="158"/>
    </row>
    <row r="238" spans="1:15" x14ac:dyDescent="0.25">
      <c r="A238" s="83"/>
      <c r="B238" s="83"/>
      <c r="C238" s="83"/>
      <c r="D238" s="83"/>
      <c r="E238" s="83"/>
      <c r="F238" s="83"/>
      <c r="G238" s="83"/>
      <c r="H238" s="83"/>
      <c r="I238" s="84"/>
      <c r="J238" s="199"/>
      <c r="K238" s="86"/>
      <c r="L238" s="85"/>
      <c r="M238" s="85"/>
      <c r="N238" s="85"/>
      <c r="O238" s="158"/>
    </row>
    <row r="239" spans="1:15" x14ac:dyDescent="0.25">
      <c r="A239" s="83"/>
      <c r="B239" s="83"/>
      <c r="C239" s="83"/>
      <c r="D239" s="83"/>
      <c r="E239" s="83"/>
      <c r="F239" s="83"/>
      <c r="G239" s="83"/>
      <c r="H239" s="83"/>
      <c r="I239" s="84"/>
      <c r="J239" s="199"/>
      <c r="K239" s="86"/>
      <c r="L239" s="85"/>
      <c r="M239" s="85"/>
      <c r="N239" s="85"/>
      <c r="O239" s="158"/>
    </row>
    <row r="240" spans="1:15" x14ac:dyDescent="0.25">
      <c r="A240" s="83"/>
      <c r="B240" s="83"/>
      <c r="C240" s="83"/>
      <c r="D240" s="83"/>
      <c r="E240" s="83"/>
      <c r="F240" s="83"/>
      <c r="G240" s="83"/>
      <c r="H240" s="83"/>
      <c r="I240" s="84"/>
      <c r="J240" s="199"/>
      <c r="K240" s="86"/>
      <c r="L240" s="85"/>
      <c r="M240" s="85"/>
      <c r="N240" s="85"/>
      <c r="O240" s="158"/>
    </row>
    <row r="241" spans="1:15" x14ac:dyDescent="0.25">
      <c r="A241" s="83"/>
      <c r="B241" s="83"/>
      <c r="C241" s="83"/>
      <c r="D241" s="83"/>
      <c r="E241" s="83"/>
      <c r="F241" s="83"/>
      <c r="G241" s="83"/>
      <c r="H241" s="83"/>
      <c r="I241" s="84"/>
      <c r="J241" s="199"/>
      <c r="K241" s="86"/>
      <c r="L241" s="85"/>
      <c r="M241" s="85"/>
      <c r="N241" s="85"/>
      <c r="O241" s="158"/>
    </row>
    <row r="242" spans="1:15" x14ac:dyDescent="0.25">
      <c r="A242" s="83"/>
      <c r="B242" s="83"/>
      <c r="C242" s="83"/>
      <c r="D242" s="83"/>
      <c r="E242" s="83"/>
      <c r="F242" s="83"/>
      <c r="G242" s="83"/>
      <c r="H242" s="83"/>
      <c r="I242" s="84"/>
      <c r="J242" s="199"/>
      <c r="K242" s="86"/>
      <c r="L242" s="85"/>
      <c r="M242" s="85"/>
      <c r="N242" s="85"/>
      <c r="O242" s="158"/>
    </row>
    <row r="243" spans="1:15" x14ac:dyDescent="0.25">
      <c r="A243" s="83"/>
      <c r="B243" s="83"/>
      <c r="C243" s="83"/>
      <c r="D243" s="83"/>
      <c r="E243" s="83"/>
      <c r="F243" s="83"/>
      <c r="G243" s="83"/>
      <c r="H243" s="83"/>
      <c r="I243" s="84"/>
      <c r="J243" s="199"/>
      <c r="K243" s="86"/>
      <c r="L243" s="85"/>
      <c r="M243" s="85"/>
      <c r="N243" s="85"/>
      <c r="O243" s="158"/>
    </row>
    <row r="244" spans="1:15" x14ac:dyDescent="0.25">
      <c r="A244" s="83"/>
      <c r="B244" s="83"/>
      <c r="C244" s="83"/>
      <c r="D244" s="83"/>
      <c r="E244" s="83"/>
      <c r="F244" s="83"/>
      <c r="G244" s="83"/>
      <c r="H244" s="83"/>
      <c r="I244" s="84"/>
      <c r="J244" s="199"/>
      <c r="K244" s="86"/>
      <c r="L244" s="85"/>
      <c r="M244" s="85"/>
      <c r="N244" s="85"/>
      <c r="O244" s="158"/>
    </row>
    <row r="245" spans="1:15" x14ac:dyDescent="0.25">
      <c r="A245" s="83"/>
      <c r="B245" s="83"/>
      <c r="C245" s="83"/>
      <c r="D245" s="83"/>
      <c r="E245" s="83"/>
      <c r="F245" s="83"/>
      <c r="G245" s="83"/>
      <c r="H245" s="83"/>
      <c r="I245" s="84"/>
      <c r="J245" s="199"/>
      <c r="K245" s="86"/>
      <c r="L245" s="85"/>
      <c r="M245" s="85"/>
      <c r="N245" s="85"/>
      <c r="O245" s="158"/>
    </row>
    <row r="246" spans="1:15" x14ac:dyDescent="0.25">
      <c r="A246" s="83"/>
      <c r="B246" s="83"/>
      <c r="C246" s="83"/>
      <c r="D246" s="83"/>
      <c r="E246" s="83"/>
      <c r="F246" s="83"/>
      <c r="G246" s="83"/>
      <c r="H246" s="83"/>
      <c r="I246" s="84"/>
      <c r="J246" s="199"/>
      <c r="K246" s="86"/>
      <c r="L246" s="85"/>
      <c r="M246" s="85"/>
      <c r="N246" s="85"/>
      <c r="O246" s="158"/>
    </row>
    <row r="247" spans="1:15" x14ac:dyDescent="0.25">
      <c r="A247" s="83"/>
      <c r="B247" s="83"/>
      <c r="C247" s="83"/>
      <c r="D247" s="83"/>
      <c r="E247" s="83"/>
      <c r="F247" s="83"/>
      <c r="G247" s="83"/>
      <c r="H247" s="83"/>
      <c r="I247" s="84"/>
      <c r="J247" s="199"/>
      <c r="K247" s="86"/>
      <c r="L247" s="85"/>
      <c r="M247" s="85"/>
      <c r="N247" s="85"/>
      <c r="O247" s="158"/>
    </row>
    <row r="248" spans="1:15" x14ac:dyDescent="0.25">
      <c r="A248" s="83"/>
      <c r="B248" s="83"/>
      <c r="C248" s="83"/>
      <c r="D248" s="83"/>
      <c r="E248" s="83"/>
      <c r="F248" s="83"/>
      <c r="G248" s="83"/>
      <c r="H248" s="83"/>
      <c r="I248" s="84"/>
      <c r="J248" s="199"/>
      <c r="K248" s="86"/>
      <c r="L248" s="85"/>
      <c r="M248" s="85"/>
      <c r="N248" s="85"/>
      <c r="O248" s="158"/>
    </row>
    <row r="249" spans="1:15" x14ac:dyDescent="0.25">
      <c r="A249" s="83"/>
      <c r="B249" s="83"/>
      <c r="C249" s="83"/>
      <c r="D249" s="83"/>
      <c r="E249" s="83"/>
      <c r="F249" s="83"/>
      <c r="G249" s="83"/>
      <c r="H249" s="83"/>
      <c r="I249" s="84"/>
      <c r="J249" s="199"/>
      <c r="K249" s="86"/>
      <c r="L249" s="85"/>
      <c r="M249" s="85"/>
      <c r="N249" s="85"/>
      <c r="O249" s="158"/>
    </row>
    <row r="250" spans="1:15" x14ac:dyDescent="0.25">
      <c r="A250" s="83"/>
      <c r="B250" s="83"/>
      <c r="C250" s="83"/>
      <c r="D250" s="83"/>
      <c r="E250" s="83"/>
      <c r="F250" s="83"/>
      <c r="G250" s="83"/>
      <c r="H250" s="83"/>
      <c r="I250" s="84"/>
      <c r="J250" s="199"/>
      <c r="K250" s="86"/>
      <c r="L250" s="85"/>
      <c r="M250" s="85"/>
      <c r="N250" s="85"/>
      <c r="O250" s="158"/>
    </row>
    <row r="251" spans="1:15" x14ac:dyDescent="0.25">
      <c r="A251" s="83"/>
      <c r="B251" s="83"/>
      <c r="C251" s="83"/>
      <c r="D251" s="83"/>
      <c r="E251" s="83"/>
      <c r="F251" s="83"/>
      <c r="G251" s="83"/>
      <c r="H251" s="83"/>
      <c r="I251" s="84"/>
      <c r="J251" s="199"/>
      <c r="K251" s="86"/>
      <c r="L251" s="85"/>
      <c r="M251" s="85"/>
      <c r="N251" s="85"/>
      <c r="O251" s="158"/>
    </row>
    <row r="252" spans="1:15" x14ac:dyDescent="0.25">
      <c r="A252" s="83"/>
      <c r="B252" s="83"/>
      <c r="C252" s="83"/>
      <c r="D252" s="83"/>
      <c r="E252" s="83"/>
      <c r="F252" s="83"/>
      <c r="G252" s="83"/>
      <c r="H252" s="83"/>
      <c r="I252" s="84"/>
      <c r="J252" s="199"/>
      <c r="K252" s="86"/>
      <c r="L252" s="85"/>
      <c r="M252" s="85"/>
      <c r="N252" s="85"/>
      <c r="O252" s="158"/>
    </row>
    <row r="253" spans="1:15" x14ac:dyDescent="0.25">
      <c r="A253" s="83"/>
      <c r="B253" s="83"/>
      <c r="C253" s="83"/>
      <c r="D253" s="83"/>
      <c r="E253" s="83"/>
      <c r="F253" s="83"/>
      <c r="G253" s="83"/>
      <c r="H253" s="83"/>
      <c r="I253" s="84"/>
      <c r="J253" s="199"/>
      <c r="K253" s="86"/>
      <c r="L253" s="85"/>
      <c r="M253" s="85"/>
      <c r="N253" s="85"/>
      <c r="O253" s="158"/>
    </row>
    <row r="254" spans="1:15" x14ac:dyDescent="0.25">
      <c r="A254" s="83"/>
      <c r="B254" s="83"/>
      <c r="C254" s="83"/>
      <c r="D254" s="83"/>
      <c r="E254" s="83"/>
      <c r="F254" s="83"/>
      <c r="G254" s="83"/>
      <c r="H254" s="83"/>
      <c r="I254" s="84"/>
      <c r="J254" s="199"/>
      <c r="K254" s="86"/>
      <c r="L254" s="85"/>
      <c r="M254" s="85"/>
      <c r="N254" s="85"/>
      <c r="O254" s="158"/>
    </row>
    <row r="255" spans="1:15" x14ac:dyDescent="0.25">
      <c r="A255" s="83"/>
      <c r="B255" s="83"/>
      <c r="C255" s="83"/>
      <c r="D255" s="83"/>
      <c r="E255" s="83"/>
      <c r="F255" s="83"/>
      <c r="G255" s="83"/>
      <c r="H255" s="83"/>
      <c r="I255" s="84"/>
      <c r="J255" s="199"/>
      <c r="K255" s="86"/>
      <c r="L255" s="85"/>
      <c r="M255" s="85"/>
      <c r="N255" s="85"/>
      <c r="O255" s="158"/>
    </row>
    <row r="256" spans="1:15" x14ac:dyDescent="0.25">
      <c r="A256" s="83"/>
      <c r="B256" s="83"/>
      <c r="C256" s="83"/>
      <c r="D256" s="83"/>
      <c r="E256" s="83"/>
      <c r="F256" s="83"/>
      <c r="G256" s="83"/>
      <c r="H256" s="83"/>
      <c r="I256" s="84"/>
      <c r="J256" s="199"/>
      <c r="K256" s="86"/>
      <c r="L256" s="85"/>
      <c r="M256" s="85"/>
      <c r="N256" s="85"/>
      <c r="O256" s="158"/>
    </row>
    <row r="257" spans="1:15" x14ac:dyDescent="0.25">
      <c r="A257" s="83"/>
      <c r="B257" s="83"/>
      <c r="C257" s="83"/>
      <c r="D257" s="83"/>
      <c r="E257" s="83"/>
      <c r="F257" s="83"/>
      <c r="G257" s="83"/>
      <c r="H257" s="83"/>
      <c r="I257" s="84"/>
      <c r="J257" s="199"/>
      <c r="K257" s="86"/>
      <c r="L257" s="85"/>
      <c r="M257" s="85"/>
      <c r="N257" s="85"/>
      <c r="O257" s="158"/>
    </row>
    <row r="258" spans="1:15" x14ac:dyDescent="0.25">
      <c r="A258" s="83"/>
      <c r="B258" s="83"/>
      <c r="C258" s="83"/>
      <c r="D258" s="83"/>
      <c r="E258" s="83"/>
      <c r="F258" s="83"/>
      <c r="G258" s="83"/>
      <c r="H258" s="83"/>
      <c r="I258" s="84"/>
      <c r="J258" s="199"/>
      <c r="K258" s="86"/>
      <c r="L258" s="85"/>
      <c r="M258" s="85"/>
      <c r="N258" s="85"/>
      <c r="O258" s="158"/>
    </row>
    <row r="259" spans="1:15" x14ac:dyDescent="0.25">
      <c r="A259" s="83"/>
      <c r="B259" s="83"/>
      <c r="C259" s="83"/>
      <c r="D259" s="83"/>
      <c r="E259" s="83"/>
      <c r="F259" s="83"/>
      <c r="G259" s="83"/>
      <c r="H259" s="83"/>
      <c r="I259" s="84"/>
      <c r="J259" s="199"/>
      <c r="K259" s="86"/>
      <c r="L259" s="85"/>
      <c r="M259" s="85"/>
      <c r="N259" s="85"/>
      <c r="O259" s="158"/>
    </row>
    <row r="260" spans="1:15" x14ac:dyDescent="0.25">
      <c r="A260" s="83"/>
      <c r="B260" s="83"/>
      <c r="C260" s="83"/>
      <c r="D260" s="83"/>
      <c r="E260" s="83"/>
      <c r="F260" s="83"/>
      <c r="G260" s="83"/>
      <c r="H260" s="83"/>
      <c r="I260" s="84"/>
      <c r="J260" s="199"/>
      <c r="K260" s="86"/>
      <c r="L260" s="85"/>
      <c r="M260" s="85"/>
      <c r="N260" s="85"/>
      <c r="O260" s="158"/>
    </row>
    <row r="261" spans="1:15" x14ac:dyDescent="0.25">
      <c r="A261" s="83"/>
      <c r="B261" s="83"/>
      <c r="C261" s="83"/>
      <c r="D261" s="83"/>
      <c r="E261" s="83"/>
      <c r="F261" s="83"/>
      <c r="G261" s="83"/>
      <c r="H261" s="83"/>
      <c r="I261" s="84"/>
      <c r="J261" s="199"/>
      <c r="K261" s="86"/>
      <c r="L261" s="85"/>
      <c r="M261" s="85"/>
      <c r="N261" s="85"/>
      <c r="O261" s="158"/>
    </row>
    <row r="262" spans="1:15" x14ac:dyDescent="0.25">
      <c r="A262" s="83"/>
      <c r="B262" s="83"/>
      <c r="C262" s="83"/>
      <c r="D262" s="83"/>
      <c r="E262" s="83"/>
      <c r="F262" s="83"/>
      <c r="G262" s="83"/>
      <c r="H262" s="83"/>
      <c r="I262" s="84"/>
      <c r="J262" s="199"/>
      <c r="K262" s="86"/>
      <c r="L262" s="85"/>
      <c r="M262" s="85"/>
      <c r="N262" s="85"/>
      <c r="O262" s="158"/>
    </row>
    <row r="263" spans="1:15" x14ac:dyDescent="0.25">
      <c r="A263" s="83"/>
      <c r="B263" s="83"/>
      <c r="C263" s="83"/>
      <c r="D263" s="83"/>
      <c r="E263" s="83"/>
      <c r="F263" s="83"/>
      <c r="G263" s="83"/>
      <c r="H263" s="83"/>
      <c r="I263" s="84"/>
      <c r="J263" s="199"/>
      <c r="K263" s="86"/>
      <c r="L263" s="85"/>
      <c r="M263" s="85"/>
      <c r="N263" s="85"/>
      <c r="O263" s="158"/>
    </row>
    <row r="264" spans="1:15" x14ac:dyDescent="0.25">
      <c r="A264" s="83"/>
      <c r="B264" s="83"/>
      <c r="C264" s="83"/>
      <c r="D264" s="83"/>
      <c r="E264" s="83"/>
      <c r="F264" s="83"/>
      <c r="G264" s="83"/>
      <c r="H264" s="83"/>
      <c r="I264" s="84"/>
      <c r="J264" s="199"/>
      <c r="K264" s="86"/>
      <c r="L264" s="85"/>
      <c r="M264" s="85"/>
      <c r="N264" s="85"/>
      <c r="O264" s="158"/>
    </row>
    <row r="265" spans="1:15" x14ac:dyDescent="0.25">
      <c r="A265" s="83"/>
      <c r="B265" s="83"/>
      <c r="C265" s="83"/>
      <c r="D265" s="83"/>
      <c r="E265" s="83"/>
      <c r="F265" s="83"/>
      <c r="G265" s="83"/>
      <c r="H265" s="83"/>
      <c r="I265" s="84"/>
      <c r="J265" s="199"/>
      <c r="K265" s="86"/>
      <c r="L265" s="85"/>
      <c r="M265" s="85"/>
      <c r="N265" s="85"/>
      <c r="O265" s="158"/>
    </row>
    <row r="266" spans="1:15" x14ac:dyDescent="0.25">
      <c r="A266" s="83"/>
      <c r="B266" s="83"/>
      <c r="C266" s="83"/>
      <c r="D266" s="83"/>
      <c r="E266" s="83"/>
      <c r="F266" s="83"/>
      <c r="G266" s="83"/>
      <c r="H266" s="83"/>
      <c r="I266" s="84"/>
      <c r="J266" s="199"/>
      <c r="K266" s="86"/>
      <c r="L266" s="85"/>
      <c r="M266" s="85"/>
      <c r="N266" s="85"/>
      <c r="O266" s="158"/>
    </row>
    <row r="267" spans="1:15" x14ac:dyDescent="0.25">
      <c r="A267" s="83"/>
      <c r="B267" s="83"/>
      <c r="C267" s="83"/>
      <c r="D267" s="83"/>
      <c r="E267" s="83"/>
      <c r="F267" s="83"/>
      <c r="G267" s="83"/>
      <c r="H267" s="83"/>
      <c r="I267" s="84"/>
      <c r="J267" s="199"/>
      <c r="K267" s="86"/>
      <c r="L267" s="85"/>
      <c r="M267" s="85"/>
      <c r="N267" s="85"/>
      <c r="O267" s="158"/>
    </row>
    <row r="268" spans="1:15" x14ac:dyDescent="0.25">
      <c r="A268" s="83"/>
      <c r="B268" s="83"/>
      <c r="C268" s="83"/>
      <c r="D268" s="83"/>
      <c r="E268" s="83"/>
      <c r="F268" s="83"/>
      <c r="G268" s="83"/>
      <c r="H268" s="83"/>
      <c r="I268" s="84"/>
      <c r="J268" s="199"/>
      <c r="K268" s="86"/>
      <c r="L268" s="85"/>
      <c r="M268" s="85"/>
      <c r="N268" s="85"/>
      <c r="O268" s="158"/>
    </row>
    <row r="269" spans="1:15" x14ac:dyDescent="0.25">
      <c r="A269" s="83"/>
      <c r="B269" s="83"/>
      <c r="C269" s="83"/>
      <c r="D269" s="83"/>
      <c r="E269" s="83"/>
      <c r="F269" s="83"/>
      <c r="G269" s="83"/>
      <c r="H269" s="83"/>
      <c r="I269" s="84"/>
      <c r="J269" s="199"/>
      <c r="K269" s="86"/>
      <c r="L269" s="85"/>
      <c r="M269" s="85"/>
      <c r="N269" s="85"/>
      <c r="O269" s="158"/>
    </row>
    <row r="270" spans="1:15" x14ac:dyDescent="0.25">
      <c r="A270" s="83"/>
      <c r="B270" s="83"/>
      <c r="C270" s="83"/>
      <c r="D270" s="83"/>
      <c r="E270" s="83"/>
      <c r="F270" s="83"/>
      <c r="G270" s="83"/>
      <c r="H270" s="83"/>
      <c r="I270" s="84"/>
      <c r="J270" s="199"/>
      <c r="K270" s="86"/>
      <c r="L270" s="85"/>
      <c r="M270" s="85"/>
      <c r="N270" s="85"/>
      <c r="O270" s="158"/>
    </row>
    <row r="271" spans="1:15" x14ac:dyDescent="0.25">
      <c r="A271" s="83"/>
      <c r="B271" s="83"/>
      <c r="C271" s="83"/>
      <c r="D271" s="83"/>
      <c r="E271" s="83"/>
      <c r="F271" s="83"/>
      <c r="G271" s="83"/>
      <c r="H271" s="83"/>
      <c r="I271" s="84"/>
      <c r="J271" s="199"/>
      <c r="K271" s="86"/>
      <c r="L271" s="85"/>
      <c r="M271" s="85"/>
      <c r="N271" s="85"/>
      <c r="O271" s="158"/>
    </row>
    <row r="272" spans="1:15" x14ac:dyDescent="0.25">
      <c r="A272" s="83"/>
      <c r="B272" s="83"/>
      <c r="C272" s="83"/>
      <c r="D272" s="83"/>
      <c r="E272" s="83"/>
      <c r="F272" s="83"/>
      <c r="G272" s="83"/>
      <c r="H272" s="83"/>
      <c r="I272" s="84"/>
      <c r="J272" s="199"/>
      <c r="K272" s="86"/>
      <c r="L272" s="85"/>
      <c r="M272" s="85"/>
      <c r="N272" s="85"/>
      <c r="O272" s="158"/>
    </row>
    <row r="273" spans="1:15" x14ac:dyDescent="0.25">
      <c r="A273" s="83"/>
      <c r="B273" s="83"/>
      <c r="C273" s="83"/>
      <c r="D273" s="83"/>
      <c r="E273" s="83"/>
      <c r="F273" s="83"/>
      <c r="G273" s="83"/>
      <c r="H273" s="83"/>
      <c r="I273" s="84"/>
      <c r="J273" s="199"/>
      <c r="K273" s="86"/>
      <c r="L273" s="85"/>
      <c r="M273" s="85"/>
      <c r="N273" s="85"/>
      <c r="O273" s="158"/>
    </row>
    <row r="274" spans="1:15" x14ac:dyDescent="0.25">
      <c r="A274" s="83"/>
      <c r="B274" s="83"/>
      <c r="C274" s="83"/>
      <c r="D274" s="83"/>
      <c r="E274" s="83"/>
      <c r="F274" s="83"/>
      <c r="G274" s="83"/>
      <c r="H274" s="83"/>
      <c r="I274" s="84"/>
      <c r="J274" s="199"/>
      <c r="K274" s="86"/>
      <c r="L274" s="85"/>
      <c r="M274" s="85"/>
      <c r="N274" s="85"/>
      <c r="O274" s="158"/>
    </row>
    <row r="275" spans="1:15" x14ac:dyDescent="0.25">
      <c r="A275" s="83"/>
      <c r="B275" s="83"/>
      <c r="C275" s="83"/>
      <c r="D275" s="83"/>
      <c r="E275" s="83"/>
      <c r="F275" s="83"/>
      <c r="G275" s="83"/>
      <c r="H275" s="83"/>
      <c r="I275" s="84"/>
      <c r="J275" s="199"/>
      <c r="K275" s="86"/>
      <c r="L275" s="85"/>
      <c r="M275" s="85"/>
      <c r="N275" s="85"/>
      <c r="O275" s="158"/>
    </row>
    <row r="276" spans="1:15" x14ac:dyDescent="0.25">
      <c r="A276" s="83"/>
      <c r="B276" s="83"/>
      <c r="C276" s="83"/>
      <c r="D276" s="83"/>
      <c r="E276" s="83"/>
      <c r="F276" s="83"/>
      <c r="G276" s="83"/>
      <c r="H276" s="83"/>
      <c r="I276" s="84"/>
      <c r="J276" s="199"/>
      <c r="K276" s="86"/>
      <c r="L276" s="85"/>
      <c r="M276" s="85"/>
      <c r="N276" s="85"/>
      <c r="O276" s="158"/>
    </row>
    <row r="277" spans="1:15" x14ac:dyDescent="0.25">
      <c r="A277" s="83"/>
      <c r="B277" s="83"/>
      <c r="C277" s="83"/>
      <c r="D277" s="83"/>
      <c r="E277" s="83"/>
      <c r="F277" s="83"/>
      <c r="G277" s="83"/>
      <c r="H277" s="83"/>
      <c r="I277" s="84"/>
      <c r="J277" s="199"/>
      <c r="K277" s="86"/>
      <c r="L277" s="85"/>
      <c r="M277" s="85"/>
      <c r="N277" s="85"/>
      <c r="O277" s="158"/>
    </row>
    <row r="278" spans="1:15" x14ac:dyDescent="0.25">
      <c r="A278" s="83"/>
      <c r="B278" s="83"/>
      <c r="C278" s="83"/>
      <c r="D278" s="83"/>
      <c r="E278" s="83"/>
      <c r="F278" s="83"/>
      <c r="G278" s="83"/>
      <c r="H278" s="83"/>
      <c r="I278" s="84"/>
      <c r="J278" s="199"/>
      <c r="K278" s="86"/>
      <c r="L278" s="85"/>
      <c r="M278" s="85"/>
      <c r="N278" s="85"/>
      <c r="O278" s="158"/>
    </row>
    <row r="279" spans="1:15" x14ac:dyDescent="0.25">
      <c r="A279" s="83"/>
      <c r="B279" s="83"/>
      <c r="C279" s="83"/>
      <c r="D279" s="83"/>
      <c r="E279" s="83"/>
      <c r="F279" s="83"/>
      <c r="G279" s="83"/>
      <c r="H279" s="83"/>
      <c r="I279" s="84"/>
      <c r="J279" s="199"/>
      <c r="K279" s="86"/>
      <c r="L279" s="85"/>
      <c r="M279" s="85"/>
      <c r="N279" s="85"/>
      <c r="O279" s="158"/>
    </row>
    <row r="280" spans="1:15" x14ac:dyDescent="0.25">
      <c r="A280" s="83"/>
      <c r="B280" s="83"/>
      <c r="C280" s="83"/>
      <c r="D280" s="83"/>
      <c r="E280" s="83"/>
      <c r="F280" s="83"/>
      <c r="G280" s="83"/>
      <c r="H280" s="83"/>
      <c r="I280" s="84"/>
      <c r="J280" s="199"/>
      <c r="K280" s="86"/>
      <c r="L280" s="85"/>
      <c r="M280" s="85"/>
      <c r="N280" s="85"/>
      <c r="O280" s="158"/>
    </row>
    <row r="281" spans="1:15" x14ac:dyDescent="0.25">
      <c r="A281" s="83"/>
      <c r="B281" s="83"/>
      <c r="C281" s="83"/>
      <c r="D281" s="83"/>
      <c r="E281" s="83"/>
      <c r="F281" s="83"/>
      <c r="G281" s="83"/>
      <c r="H281" s="83"/>
      <c r="I281" s="84"/>
      <c r="J281" s="199"/>
      <c r="K281" s="86"/>
      <c r="L281" s="85"/>
      <c r="M281" s="85"/>
      <c r="N281" s="85"/>
      <c r="O281" s="158"/>
    </row>
    <row r="282" spans="1:15" x14ac:dyDescent="0.25">
      <c r="A282" s="83"/>
      <c r="B282" s="83"/>
      <c r="C282" s="83"/>
      <c r="D282" s="83"/>
      <c r="E282" s="83"/>
      <c r="F282" s="83"/>
      <c r="G282" s="83"/>
      <c r="H282" s="83"/>
      <c r="I282" s="84"/>
      <c r="J282" s="199"/>
      <c r="K282" s="86"/>
      <c r="L282" s="85"/>
      <c r="M282" s="85"/>
      <c r="N282" s="85"/>
      <c r="O282" s="158"/>
    </row>
    <row r="283" spans="1:15" x14ac:dyDescent="0.25">
      <c r="A283" s="83"/>
      <c r="B283" s="83"/>
      <c r="C283" s="83"/>
      <c r="D283" s="83"/>
      <c r="E283" s="83"/>
      <c r="F283" s="83"/>
      <c r="G283" s="83"/>
      <c r="H283" s="83"/>
      <c r="I283" s="84"/>
      <c r="J283" s="199"/>
      <c r="K283" s="86"/>
      <c r="L283" s="85"/>
      <c r="M283" s="85"/>
      <c r="N283" s="85"/>
      <c r="O283" s="158"/>
    </row>
    <row r="284" spans="1:15" x14ac:dyDescent="0.25">
      <c r="A284" s="83"/>
      <c r="B284" s="83"/>
      <c r="C284" s="83"/>
      <c r="D284" s="83"/>
      <c r="E284" s="83"/>
      <c r="F284" s="83"/>
      <c r="G284" s="83"/>
      <c r="H284" s="83"/>
      <c r="I284" s="84"/>
      <c r="J284" s="199"/>
      <c r="K284" s="86"/>
      <c r="L284" s="85"/>
      <c r="M284" s="85"/>
      <c r="N284" s="85"/>
      <c r="O284" s="158"/>
    </row>
    <row r="285" spans="1:15" x14ac:dyDescent="0.25">
      <c r="A285" s="83"/>
      <c r="B285" s="83"/>
      <c r="C285" s="83"/>
      <c r="D285" s="83"/>
      <c r="E285" s="83"/>
      <c r="F285" s="83"/>
      <c r="G285" s="83"/>
      <c r="H285" s="83"/>
      <c r="I285" s="84"/>
      <c r="J285" s="199"/>
      <c r="K285" s="86"/>
      <c r="L285" s="85"/>
      <c r="M285" s="85"/>
      <c r="N285" s="85"/>
      <c r="O285" s="158"/>
    </row>
    <row r="286" spans="1:15" x14ac:dyDescent="0.25">
      <c r="A286" s="83"/>
      <c r="B286" s="83"/>
      <c r="C286" s="83"/>
      <c r="D286" s="83"/>
      <c r="E286" s="83"/>
      <c r="F286" s="83"/>
      <c r="G286" s="83"/>
      <c r="H286" s="83"/>
      <c r="I286" s="84"/>
      <c r="J286" s="199"/>
      <c r="K286" s="86"/>
      <c r="L286" s="85"/>
      <c r="M286" s="85"/>
      <c r="N286" s="85"/>
      <c r="O286" s="158"/>
    </row>
    <row r="287" spans="1:15" x14ac:dyDescent="0.25">
      <c r="A287" s="83"/>
      <c r="B287" s="83"/>
      <c r="C287" s="83"/>
      <c r="D287" s="83"/>
      <c r="E287" s="83"/>
      <c r="F287" s="83"/>
      <c r="G287" s="83"/>
      <c r="H287" s="83"/>
      <c r="I287" s="84"/>
      <c r="J287" s="199"/>
      <c r="K287" s="86"/>
      <c r="L287" s="85"/>
      <c r="M287" s="85"/>
      <c r="N287" s="85"/>
      <c r="O287" s="158"/>
    </row>
    <row r="288" spans="1:15" x14ac:dyDescent="0.25">
      <c r="A288" s="83"/>
      <c r="B288" s="83"/>
      <c r="C288" s="83"/>
      <c r="D288" s="83"/>
      <c r="E288" s="83"/>
      <c r="F288" s="83"/>
      <c r="G288" s="83"/>
      <c r="H288" s="83"/>
      <c r="I288" s="84"/>
      <c r="J288" s="199"/>
      <c r="K288" s="86"/>
      <c r="L288" s="85"/>
      <c r="M288" s="85"/>
      <c r="N288" s="85"/>
      <c r="O288" s="158"/>
    </row>
    <row r="289" spans="1:15" x14ac:dyDescent="0.25">
      <c r="A289" s="83"/>
      <c r="B289" s="83"/>
      <c r="C289" s="83"/>
      <c r="D289" s="83"/>
      <c r="E289" s="83"/>
      <c r="F289" s="83"/>
      <c r="G289" s="83"/>
      <c r="H289" s="83"/>
      <c r="I289" s="84"/>
      <c r="J289" s="199"/>
      <c r="K289" s="86"/>
      <c r="L289" s="85"/>
      <c r="M289" s="85"/>
      <c r="N289" s="85"/>
      <c r="O289" s="158"/>
    </row>
    <row r="290" spans="1:15" x14ac:dyDescent="0.25">
      <c r="A290" s="83"/>
      <c r="B290" s="83"/>
      <c r="C290" s="83"/>
      <c r="D290" s="83"/>
      <c r="E290" s="83"/>
      <c r="F290" s="83"/>
      <c r="G290" s="83"/>
      <c r="H290" s="83"/>
      <c r="I290" s="84"/>
      <c r="J290" s="199"/>
      <c r="K290" s="86"/>
      <c r="L290" s="85"/>
      <c r="M290" s="85"/>
      <c r="N290" s="85"/>
      <c r="O290" s="158"/>
    </row>
    <row r="291" spans="1:15" x14ac:dyDescent="0.25">
      <c r="A291" s="83"/>
      <c r="B291" s="83"/>
      <c r="C291" s="83"/>
      <c r="D291" s="83"/>
      <c r="E291" s="83"/>
      <c r="F291" s="83"/>
      <c r="G291" s="83"/>
      <c r="H291" s="83"/>
      <c r="I291" s="84"/>
      <c r="J291" s="199"/>
      <c r="K291" s="86"/>
      <c r="L291" s="85"/>
      <c r="M291" s="85"/>
      <c r="N291" s="85"/>
      <c r="O291" s="158"/>
    </row>
    <row r="292" spans="1:15" x14ac:dyDescent="0.25">
      <c r="A292" s="83"/>
      <c r="B292" s="83"/>
      <c r="C292" s="83"/>
      <c r="D292" s="83"/>
      <c r="E292" s="83"/>
      <c r="F292" s="83"/>
      <c r="G292" s="83"/>
      <c r="H292" s="83"/>
      <c r="I292" s="84"/>
      <c r="J292" s="199"/>
      <c r="K292" s="86"/>
      <c r="L292" s="85"/>
      <c r="M292" s="85"/>
      <c r="N292" s="85"/>
      <c r="O292" s="158"/>
    </row>
    <row r="293" spans="1:15" x14ac:dyDescent="0.25">
      <c r="A293" s="83"/>
      <c r="B293" s="83"/>
      <c r="C293" s="83"/>
      <c r="D293" s="83"/>
      <c r="E293" s="83"/>
      <c r="F293" s="83"/>
      <c r="G293" s="83"/>
      <c r="H293" s="83"/>
      <c r="I293" s="84"/>
      <c r="J293" s="199"/>
      <c r="K293" s="86"/>
      <c r="L293" s="85"/>
      <c r="M293" s="85"/>
      <c r="N293" s="85"/>
      <c r="O293" s="158"/>
    </row>
    <row r="294" spans="1:15" x14ac:dyDescent="0.25">
      <c r="A294" s="83"/>
      <c r="B294" s="83"/>
      <c r="C294" s="83"/>
      <c r="D294" s="83"/>
      <c r="E294" s="83"/>
      <c r="F294" s="83"/>
      <c r="G294" s="83"/>
      <c r="H294" s="83"/>
      <c r="I294" s="84"/>
      <c r="J294" s="199"/>
      <c r="K294" s="86"/>
      <c r="L294" s="85"/>
      <c r="M294" s="85"/>
      <c r="N294" s="85"/>
      <c r="O294" s="158"/>
    </row>
    <row r="295" spans="1:15" x14ac:dyDescent="0.25">
      <c r="A295" s="83"/>
      <c r="B295" s="83"/>
      <c r="C295" s="83"/>
      <c r="D295" s="83"/>
      <c r="E295" s="83"/>
      <c r="F295" s="83"/>
      <c r="G295" s="83"/>
      <c r="H295" s="83"/>
      <c r="I295" s="84"/>
      <c r="J295" s="199"/>
      <c r="K295" s="86"/>
      <c r="L295" s="85"/>
      <c r="M295" s="85"/>
      <c r="N295" s="85"/>
      <c r="O295" s="158"/>
    </row>
    <row r="296" spans="1:15" x14ac:dyDescent="0.25">
      <c r="A296" s="83"/>
      <c r="B296" s="83"/>
      <c r="C296" s="83"/>
      <c r="D296" s="83"/>
      <c r="E296" s="83"/>
      <c r="F296" s="83"/>
      <c r="G296" s="83"/>
      <c r="H296" s="83"/>
      <c r="I296" s="84"/>
      <c r="J296" s="199"/>
      <c r="K296" s="86"/>
      <c r="L296" s="85"/>
      <c r="M296" s="85"/>
      <c r="N296" s="85"/>
      <c r="O296" s="158"/>
    </row>
    <row r="297" spans="1:15" x14ac:dyDescent="0.25">
      <c r="A297" s="83"/>
      <c r="B297" s="83"/>
      <c r="C297" s="83"/>
      <c r="D297" s="83"/>
      <c r="E297" s="83"/>
      <c r="F297" s="83"/>
      <c r="G297" s="83"/>
      <c r="H297" s="83"/>
      <c r="I297" s="84"/>
      <c r="J297" s="199"/>
      <c r="K297" s="86"/>
      <c r="L297" s="85"/>
      <c r="M297" s="85"/>
      <c r="N297" s="85"/>
      <c r="O297" s="158"/>
    </row>
    <row r="298" spans="1:15" x14ac:dyDescent="0.25">
      <c r="A298" s="83"/>
      <c r="B298" s="83"/>
      <c r="C298" s="83"/>
      <c r="D298" s="83"/>
      <c r="E298" s="83"/>
      <c r="F298" s="83"/>
      <c r="G298" s="83"/>
      <c r="H298" s="83"/>
      <c r="I298" s="84"/>
      <c r="J298" s="199"/>
      <c r="K298" s="86"/>
      <c r="L298" s="85"/>
      <c r="M298" s="85"/>
      <c r="N298" s="85"/>
      <c r="O298" s="158"/>
    </row>
    <row r="299" spans="1:15" x14ac:dyDescent="0.25">
      <c r="A299" s="83"/>
      <c r="B299" s="83"/>
      <c r="C299" s="83"/>
      <c r="D299" s="83"/>
      <c r="E299" s="83"/>
      <c r="F299" s="83"/>
      <c r="G299" s="83"/>
      <c r="H299" s="83"/>
      <c r="I299" s="84"/>
      <c r="J299" s="199"/>
      <c r="K299" s="86"/>
      <c r="L299" s="85"/>
      <c r="M299" s="85"/>
      <c r="N299" s="85"/>
      <c r="O299" s="158"/>
    </row>
    <row r="300" spans="1:15" x14ac:dyDescent="0.25">
      <c r="A300" s="83"/>
      <c r="B300" s="83"/>
      <c r="C300" s="83"/>
      <c r="D300" s="83"/>
      <c r="E300" s="83"/>
      <c r="F300" s="83"/>
      <c r="G300" s="83"/>
      <c r="H300" s="83"/>
      <c r="I300" s="84"/>
      <c r="J300" s="199"/>
      <c r="K300" s="86"/>
      <c r="L300" s="85"/>
      <c r="M300" s="85"/>
      <c r="N300" s="85"/>
      <c r="O300" s="158"/>
    </row>
    <row r="301" spans="1:15" x14ac:dyDescent="0.25">
      <c r="A301" s="83"/>
      <c r="B301" s="83"/>
      <c r="C301" s="83"/>
      <c r="D301" s="83"/>
      <c r="E301" s="83"/>
      <c r="F301" s="83"/>
      <c r="G301" s="83"/>
      <c r="H301" s="83"/>
      <c r="I301" s="84"/>
      <c r="J301" s="199"/>
      <c r="K301" s="86"/>
      <c r="L301" s="85"/>
      <c r="M301" s="85"/>
      <c r="N301" s="85"/>
      <c r="O301" s="158"/>
    </row>
    <row r="302" spans="1:15" x14ac:dyDescent="0.25">
      <c r="A302" s="83"/>
      <c r="B302" s="83"/>
      <c r="C302" s="83"/>
      <c r="D302" s="83"/>
      <c r="E302" s="83"/>
      <c r="F302" s="83"/>
      <c r="G302" s="83"/>
      <c r="H302" s="83"/>
      <c r="I302" s="84"/>
      <c r="J302" s="199"/>
      <c r="K302" s="86"/>
      <c r="L302" s="85"/>
      <c r="M302" s="85"/>
      <c r="N302" s="85"/>
      <c r="O302" s="158"/>
    </row>
    <row r="303" spans="1:15" x14ac:dyDescent="0.25">
      <c r="A303" s="83"/>
      <c r="B303" s="83"/>
      <c r="C303" s="83"/>
      <c r="D303" s="83"/>
      <c r="E303" s="83"/>
      <c r="F303" s="83"/>
      <c r="G303" s="83"/>
      <c r="H303" s="83"/>
      <c r="I303" s="84"/>
      <c r="J303" s="199"/>
      <c r="K303" s="86"/>
      <c r="L303" s="85"/>
      <c r="M303" s="85"/>
      <c r="N303" s="85"/>
      <c r="O303" s="158"/>
    </row>
    <row r="304" spans="1:15" x14ac:dyDescent="0.25">
      <c r="A304" s="83"/>
      <c r="B304" s="83"/>
      <c r="C304" s="83"/>
      <c r="D304" s="83"/>
      <c r="E304" s="83"/>
      <c r="F304" s="83"/>
      <c r="G304" s="83"/>
      <c r="H304" s="83"/>
      <c r="I304" s="84"/>
      <c r="J304" s="199"/>
      <c r="K304" s="86"/>
      <c r="L304" s="85"/>
      <c r="M304" s="85"/>
      <c r="N304" s="85"/>
      <c r="O304" s="158"/>
    </row>
    <row r="305" spans="1:15" x14ac:dyDescent="0.25">
      <c r="A305" s="83"/>
      <c r="B305" s="83"/>
      <c r="C305" s="83"/>
      <c r="D305" s="83"/>
      <c r="E305" s="83"/>
      <c r="F305" s="83"/>
      <c r="G305" s="83"/>
      <c r="H305" s="83"/>
      <c r="I305" s="84"/>
      <c r="J305" s="199"/>
      <c r="K305" s="86"/>
      <c r="L305" s="85"/>
      <c r="M305" s="85"/>
      <c r="N305" s="85"/>
      <c r="O305" s="158"/>
    </row>
    <row r="306" spans="1:15" x14ac:dyDescent="0.25">
      <c r="A306" s="83"/>
      <c r="B306" s="83"/>
      <c r="C306" s="83"/>
      <c r="D306" s="83"/>
      <c r="E306" s="83"/>
      <c r="F306" s="83"/>
      <c r="G306" s="83"/>
      <c r="H306" s="83"/>
      <c r="I306" s="84"/>
      <c r="J306" s="199"/>
      <c r="K306" s="86"/>
      <c r="L306" s="85"/>
      <c r="M306" s="85"/>
      <c r="N306" s="85"/>
      <c r="O306" s="158"/>
    </row>
    <row r="307" spans="1:15" x14ac:dyDescent="0.25">
      <c r="A307" s="83"/>
      <c r="B307" s="83"/>
      <c r="C307" s="83"/>
      <c r="D307" s="83"/>
      <c r="E307" s="83"/>
      <c r="F307" s="83"/>
      <c r="G307" s="83"/>
      <c r="H307" s="83"/>
      <c r="I307" s="84"/>
      <c r="J307" s="199"/>
      <c r="K307" s="86"/>
      <c r="L307" s="85"/>
      <c r="M307" s="85"/>
      <c r="N307" s="85"/>
      <c r="O307" s="158"/>
    </row>
    <row r="308" spans="1:15" x14ac:dyDescent="0.25">
      <c r="A308" s="83"/>
      <c r="B308" s="83"/>
      <c r="C308" s="83"/>
      <c r="D308" s="83"/>
      <c r="E308" s="83"/>
      <c r="F308" s="83"/>
      <c r="G308" s="83"/>
      <c r="H308" s="83"/>
      <c r="I308" s="84"/>
      <c r="J308" s="199"/>
      <c r="K308" s="86"/>
      <c r="L308" s="85"/>
      <c r="M308" s="85"/>
      <c r="N308" s="85"/>
      <c r="O308" s="158"/>
    </row>
    <row r="309" spans="1:15" x14ac:dyDescent="0.25">
      <c r="A309" s="83"/>
      <c r="B309" s="83"/>
      <c r="C309" s="83"/>
      <c r="D309" s="83"/>
      <c r="E309" s="83"/>
      <c r="F309" s="83"/>
      <c r="G309" s="83"/>
      <c r="H309" s="83"/>
      <c r="I309" s="84"/>
      <c r="J309" s="199"/>
      <c r="K309" s="86"/>
      <c r="L309" s="85"/>
      <c r="M309" s="85"/>
      <c r="N309" s="85"/>
      <c r="O309" s="158"/>
    </row>
    <row r="310" spans="1:15" x14ac:dyDescent="0.25">
      <c r="A310" s="83"/>
      <c r="B310" s="83"/>
      <c r="C310" s="83"/>
      <c r="D310" s="83"/>
      <c r="E310" s="83"/>
      <c r="F310" s="83"/>
      <c r="G310" s="83"/>
      <c r="H310" s="83"/>
      <c r="I310" s="84"/>
      <c r="J310" s="199"/>
      <c r="K310" s="86"/>
      <c r="L310" s="85"/>
      <c r="M310" s="85"/>
      <c r="N310" s="85"/>
      <c r="O310" s="158"/>
    </row>
    <row r="311" spans="1:15" x14ac:dyDescent="0.25">
      <c r="A311" s="83"/>
      <c r="B311" s="83"/>
      <c r="C311" s="83"/>
      <c r="D311" s="83"/>
      <c r="E311" s="83"/>
      <c r="F311" s="83"/>
      <c r="G311" s="83"/>
      <c r="H311" s="83"/>
      <c r="I311" s="84"/>
      <c r="J311" s="199"/>
      <c r="K311" s="86"/>
      <c r="L311" s="85"/>
      <c r="M311" s="85"/>
      <c r="N311" s="85"/>
      <c r="O311" s="158"/>
    </row>
    <row r="312" spans="1:15" x14ac:dyDescent="0.25">
      <c r="A312" s="83"/>
      <c r="B312" s="83"/>
      <c r="C312" s="83"/>
      <c r="D312" s="83"/>
      <c r="E312" s="83"/>
      <c r="F312" s="83"/>
      <c r="G312" s="83"/>
      <c r="H312" s="83"/>
      <c r="I312" s="84"/>
      <c r="J312" s="199"/>
      <c r="K312" s="86"/>
      <c r="L312" s="85"/>
      <c r="M312" s="85"/>
      <c r="N312" s="85"/>
      <c r="O312" s="158"/>
    </row>
    <row r="313" spans="1:15" x14ac:dyDescent="0.25">
      <c r="A313" s="83"/>
      <c r="B313" s="83"/>
      <c r="C313" s="83"/>
      <c r="D313" s="83"/>
      <c r="E313" s="83"/>
      <c r="F313" s="83"/>
      <c r="G313" s="83"/>
      <c r="H313" s="83"/>
      <c r="I313" s="84"/>
      <c r="J313" s="199"/>
      <c r="K313" s="86"/>
      <c r="L313" s="85"/>
      <c r="M313" s="85"/>
      <c r="N313" s="85"/>
      <c r="O313" s="158"/>
    </row>
    <row r="314" spans="1:15" x14ac:dyDescent="0.25">
      <c r="A314" s="83"/>
      <c r="B314" s="83"/>
      <c r="C314" s="83"/>
      <c r="D314" s="83"/>
      <c r="E314" s="83"/>
      <c r="F314" s="83"/>
      <c r="G314" s="83"/>
      <c r="H314" s="83"/>
      <c r="I314" s="84"/>
      <c r="J314" s="199"/>
      <c r="K314" s="86"/>
      <c r="L314" s="85"/>
      <c r="M314" s="85"/>
      <c r="N314" s="85"/>
      <c r="O314" s="158"/>
    </row>
    <row r="315" spans="1:15" x14ac:dyDescent="0.25">
      <c r="A315" s="83"/>
      <c r="B315" s="83"/>
      <c r="C315" s="83"/>
      <c r="D315" s="83"/>
      <c r="E315" s="83"/>
      <c r="F315" s="83"/>
      <c r="G315" s="83"/>
      <c r="H315" s="83"/>
      <c r="I315" s="84"/>
      <c r="J315" s="199"/>
      <c r="K315" s="86"/>
      <c r="L315" s="85"/>
      <c r="M315" s="85"/>
      <c r="N315" s="85"/>
      <c r="O315" s="158"/>
    </row>
    <row r="316" spans="1:15" x14ac:dyDescent="0.25">
      <c r="A316" s="83"/>
      <c r="B316" s="83"/>
      <c r="C316" s="83"/>
      <c r="D316" s="83"/>
      <c r="E316" s="83"/>
      <c r="F316" s="83"/>
      <c r="G316" s="83"/>
      <c r="H316" s="83"/>
      <c r="I316" s="84"/>
      <c r="J316" s="199"/>
      <c r="K316" s="86"/>
      <c r="L316" s="85"/>
      <c r="M316" s="85"/>
      <c r="N316" s="85"/>
      <c r="O316" s="158"/>
    </row>
    <row r="317" spans="1:15" x14ac:dyDescent="0.25">
      <c r="A317" s="83"/>
      <c r="B317" s="83"/>
      <c r="C317" s="83"/>
      <c r="D317" s="83"/>
      <c r="E317" s="83"/>
      <c r="F317" s="83"/>
      <c r="G317" s="83"/>
      <c r="H317" s="83"/>
      <c r="I317" s="84"/>
      <c r="J317" s="199"/>
      <c r="K317" s="86"/>
      <c r="L317" s="85"/>
      <c r="M317" s="85"/>
      <c r="N317" s="85"/>
      <c r="O317" s="158"/>
    </row>
    <row r="318" spans="1:15" x14ac:dyDescent="0.25">
      <c r="A318" s="83"/>
      <c r="B318" s="83"/>
      <c r="C318" s="83"/>
      <c r="D318" s="83"/>
      <c r="E318" s="83"/>
      <c r="F318" s="83"/>
      <c r="G318" s="83"/>
      <c r="H318" s="83"/>
      <c r="I318" s="84"/>
      <c r="J318" s="199"/>
      <c r="K318" s="86"/>
      <c r="L318" s="85"/>
      <c r="M318" s="85"/>
      <c r="N318" s="85"/>
      <c r="O318" s="158"/>
    </row>
    <row r="319" spans="1:15" x14ac:dyDescent="0.25">
      <c r="A319" s="83"/>
      <c r="B319" s="83"/>
      <c r="C319" s="83"/>
      <c r="D319" s="83"/>
      <c r="E319" s="83"/>
      <c r="F319" s="83"/>
      <c r="G319" s="83"/>
      <c r="H319" s="83"/>
      <c r="I319" s="84"/>
      <c r="J319" s="199"/>
      <c r="K319" s="86"/>
      <c r="L319" s="85"/>
      <c r="M319" s="85"/>
      <c r="N319" s="85"/>
      <c r="O319" s="158"/>
    </row>
    <row r="320" spans="1:15" x14ac:dyDescent="0.25">
      <c r="A320" s="83"/>
      <c r="B320" s="83"/>
      <c r="C320" s="83"/>
      <c r="D320" s="83"/>
      <c r="E320" s="83"/>
      <c r="F320" s="83"/>
      <c r="G320" s="83"/>
      <c r="H320" s="83"/>
      <c r="I320" s="84"/>
      <c r="J320" s="199"/>
      <c r="K320" s="86"/>
      <c r="L320" s="85"/>
      <c r="M320" s="85"/>
      <c r="N320" s="85"/>
      <c r="O320" s="158"/>
    </row>
    <row r="321" spans="1:15" x14ac:dyDescent="0.25">
      <c r="A321" s="83"/>
      <c r="B321" s="83"/>
      <c r="C321" s="83"/>
      <c r="D321" s="83"/>
      <c r="E321" s="83"/>
      <c r="F321" s="83"/>
      <c r="G321" s="83"/>
      <c r="H321" s="83"/>
      <c r="I321" s="84"/>
      <c r="J321" s="199"/>
      <c r="K321" s="86"/>
      <c r="L321" s="85"/>
      <c r="M321" s="85"/>
      <c r="N321" s="85"/>
      <c r="O321" s="158"/>
    </row>
    <row r="322" spans="1:15" x14ac:dyDescent="0.25">
      <c r="A322" s="83"/>
      <c r="B322" s="83"/>
      <c r="C322" s="83"/>
      <c r="D322" s="83"/>
      <c r="E322" s="83"/>
      <c r="F322" s="83"/>
      <c r="G322" s="83"/>
      <c r="H322" s="83"/>
      <c r="I322" s="84"/>
      <c r="J322" s="199"/>
      <c r="K322" s="86"/>
      <c r="L322" s="85"/>
      <c r="M322" s="85"/>
      <c r="N322" s="85"/>
      <c r="O322" s="158"/>
    </row>
    <row r="323" spans="1:15" x14ac:dyDescent="0.25">
      <c r="A323" s="83"/>
      <c r="B323" s="83"/>
      <c r="C323" s="83"/>
      <c r="D323" s="83"/>
      <c r="E323" s="83"/>
      <c r="F323" s="83"/>
      <c r="G323" s="83"/>
      <c r="H323" s="83"/>
      <c r="I323" s="84"/>
      <c r="J323" s="199"/>
      <c r="K323" s="86"/>
      <c r="L323" s="85"/>
      <c r="M323" s="85"/>
      <c r="N323" s="85"/>
      <c r="O323" s="158"/>
    </row>
    <row r="324" spans="1:15" x14ac:dyDescent="0.25">
      <c r="A324" s="83"/>
      <c r="B324" s="83"/>
      <c r="C324" s="83"/>
      <c r="D324" s="83"/>
      <c r="E324" s="83"/>
      <c r="F324" s="83"/>
      <c r="G324" s="83"/>
      <c r="H324" s="83"/>
      <c r="I324" s="84"/>
      <c r="J324" s="199"/>
      <c r="K324" s="86"/>
      <c r="L324" s="85"/>
      <c r="M324" s="85"/>
      <c r="N324" s="85"/>
      <c r="O324" s="158"/>
    </row>
    <row r="325" spans="1:15" x14ac:dyDescent="0.25">
      <c r="A325" s="83"/>
      <c r="B325" s="83"/>
      <c r="C325" s="83"/>
      <c r="D325" s="83"/>
      <c r="E325" s="83"/>
      <c r="F325" s="83"/>
      <c r="G325" s="83"/>
      <c r="H325" s="83"/>
      <c r="I325" s="84"/>
      <c r="J325" s="199"/>
      <c r="K325" s="86"/>
      <c r="L325" s="85"/>
      <c r="M325" s="85"/>
      <c r="N325" s="85"/>
      <c r="O325" s="158"/>
    </row>
    <row r="326" spans="1:15" x14ac:dyDescent="0.25">
      <c r="A326" s="83"/>
      <c r="B326" s="83"/>
      <c r="C326" s="83"/>
      <c r="D326" s="83"/>
      <c r="E326" s="83"/>
      <c r="F326" s="83"/>
      <c r="G326" s="83"/>
      <c r="H326" s="83"/>
      <c r="I326" s="84"/>
      <c r="J326" s="199"/>
      <c r="K326" s="86"/>
      <c r="L326" s="85"/>
      <c r="M326" s="85"/>
      <c r="N326" s="85"/>
      <c r="O326" s="158"/>
    </row>
    <row r="327" spans="1:15" x14ac:dyDescent="0.25">
      <c r="A327" s="83"/>
      <c r="B327" s="83"/>
      <c r="C327" s="83"/>
      <c r="D327" s="83"/>
      <c r="E327" s="83"/>
      <c r="F327" s="83"/>
      <c r="G327" s="83"/>
      <c r="H327" s="83"/>
      <c r="I327" s="84"/>
      <c r="J327" s="199"/>
      <c r="K327" s="86"/>
      <c r="L327" s="85"/>
      <c r="M327" s="85"/>
      <c r="N327" s="85"/>
      <c r="O327" s="158"/>
    </row>
    <row r="328" spans="1:15" x14ac:dyDescent="0.25">
      <c r="A328" s="83"/>
      <c r="B328" s="83"/>
      <c r="C328" s="83"/>
      <c r="D328" s="83"/>
      <c r="E328" s="83"/>
      <c r="F328" s="83"/>
      <c r="G328" s="83"/>
      <c r="H328" s="83"/>
      <c r="I328" s="84"/>
      <c r="J328" s="199"/>
      <c r="K328" s="86"/>
      <c r="L328" s="85"/>
      <c r="M328" s="85"/>
      <c r="N328" s="85"/>
      <c r="O328" s="158"/>
    </row>
    <row r="329" spans="1:15" x14ac:dyDescent="0.25">
      <c r="A329" s="83"/>
      <c r="B329" s="83"/>
      <c r="C329" s="83"/>
      <c r="D329" s="83"/>
      <c r="E329" s="83"/>
      <c r="F329" s="83"/>
      <c r="G329" s="83"/>
      <c r="H329" s="83"/>
      <c r="I329" s="84"/>
      <c r="J329" s="199"/>
      <c r="K329" s="86"/>
      <c r="L329" s="85"/>
      <c r="M329" s="85"/>
      <c r="N329" s="85"/>
      <c r="O329" s="158"/>
    </row>
    <row r="330" spans="1:15" x14ac:dyDescent="0.25">
      <c r="A330" s="83"/>
      <c r="B330" s="83"/>
      <c r="C330" s="83"/>
      <c r="D330" s="83"/>
      <c r="E330" s="83"/>
      <c r="F330" s="83"/>
      <c r="G330" s="83"/>
      <c r="H330" s="83"/>
      <c r="I330" s="84"/>
      <c r="J330" s="199"/>
      <c r="K330" s="86"/>
      <c r="L330" s="85"/>
      <c r="M330" s="85"/>
      <c r="N330" s="85"/>
      <c r="O330" s="158"/>
    </row>
    <row r="331" spans="1:15" x14ac:dyDescent="0.25">
      <c r="A331" s="83"/>
      <c r="B331" s="83"/>
      <c r="C331" s="83"/>
      <c r="D331" s="83"/>
      <c r="E331" s="83"/>
      <c r="F331" s="83"/>
      <c r="G331" s="83"/>
      <c r="H331" s="83"/>
      <c r="I331" s="84"/>
      <c r="J331" s="199"/>
      <c r="K331" s="86"/>
      <c r="L331" s="85"/>
      <c r="M331" s="85"/>
      <c r="N331" s="85"/>
      <c r="O331" s="158"/>
    </row>
    <row r="332" spans="1:15" x14ac:dyDescent="0.25">
      <c r="A332" s="83"/>
      <c r="B332" s="83"/>
      <c r="C332" s="83"/>
      <c r="D332" s="83"/>
      <c r="E332" s="83"/>
      <c r="F332" s="83"/>
      <c r="G332" s="83"/>
      <c r="H332" s="83"/>
      <c r="I332" s="84"/>
      <c r="J332" s="199"/>
      <c r="K332" s="86"/>
      <c r="L332" s="85"/>
      <c r="M332" s="85"/>
      <c r="N332" s="85"/>
      <c r="O332" s="158"/>
    </row>
    <row r="333" spans="1:15" x14ac:dyDescent="0.25">
      <c r="A333" s="83"/>
      <c r="B333" s="83"/>
      <c r="C333" s="83"/>
      <c r="D333" s="83"/>
      <c r="E333" s="83"/>
      <c r="F333" s="83"/>
      <c r="G333" s="83"/>
      <c r="H333" s="83"/>
      <c r="I333" s="84"/>
      <c r="J333" s="199"/>
      <c r="K333" s="86"/>
      <c r="L333" s="85"/>
      <c r="M333" s="85"/>
      <c r="N333" s="85"/>
      <c r="O333" s="158"/>
    </row>
    <row r="334" spans="1:15" x14ac:dyDescent="0.25">
      <c r="A334" s="83"/>
      <c r="B334" s="83"/>
      <c r="C334" s="83"/>
      <c r="D334" s="83"/>
      <c r="E334" s="83"/>
      <c r="F334" s="83"/>
      <c r="G334" s="83"/>
      <c r="H334" s="83"/>
      <c r="I334" s="84"/>
      <c r="J334" s="199"/>
      <c r="K334" s="86"/>
      <c r="L334" s="85"/>
      <c r="M334" s="85"/>
      <c r="N334" s="85"/>
      <c r="O334" s="158"/>
    </row>
    <row r="335" spans="1:15" x14ac:dyDescent="0.25">
      <c r="A335" s="83"/>
      <c r="B335" s="83"/>
      <c r="C335" s="83"/>
      <c r="D335" s="83"/>
      <c r="E335" s="83"/>
      <c r="F335" s="83"/>
      <c r="G335" s="83"/>
      <c r="H335" s="83"/>
      <c r="I335" s="84"/>
      <c r="J335" s="199"/>
      <c r="K335" s="86"/>
      <c r="L335" s="85"/>
      <c r="M335" s="85"/>
      <c r="N335" s="85"/>
      <c r="O335" s="158"/>
    </row>
    <row r="336" spans="1:15" x14ac:dyDescent="0.25">
      <c r="A336" s="83"/>
      <c r="B336" s="83"/>
      <c r="C336" s="83"/>
      <c r="D336" s="83"/>
      <c r="E336" s="83"/>
      <c r="F336" s="83"/>
      <c r="G336" s="83"/>
      <c r="H336" s="83"/>
      <c r="I336" s="84"/>
      <c r="J336" s="199"/>
      <c r="K336" s="86"/>
      <c r="L336" s="85"/>
      <c r="M336" s="85"/>
      <c r="N336" s="85"/>
      <c r="O336" s="158"/>
    </row>
    <row r="337" spans="1:15" x14ac:dyDescent="0.25">
      <c r="A337" s="83"/>
      <c r="B337" s="83"/>
      <c r="C337" s="83"/>
      <c r="D337" s="83"/>
      <c r="E337" s="83"/>
      <c r="F337" s="83"/>
      <c r="G337" s="83"/>
      <c r="H337" s="83"/>
      <c r="I337" s="84"/>
      <c r="J337" s="199"/>
      <c r="K337" s="86"/>
      <c r="L337" s="85"/>
      <c r="M337" s="85"/>
      <c r="N337" s="85"/>
      <c r="O337" s="158"/>
    </row>
    <row r="338" spans="1:15" x14ac:dyDescent="0.25">
      <c r="A338" s="83"/>
      <c r="B338" s="83"/>
      <c r="C338" s="83"/>
      <c r="D338" s="83"/>
      <c r="E338" s="83"/>
      <c r="F338" s="83"/>
      <c r="G338" s="83"/>
      <c r="H338" s="83"/>
      <c r="I338" s="84"/>
      <c r="J338" s="199"/>
      <c r="K338" s="86"/>
      <c r="L338" s="85"/>
      <c r="M338" s="85"/>
      <c r="N338" s="85"/>
      <c r="O338" s="158"/>
    </row>
    <row r="339" spans="1:15" x14ac:dyDescent="0.25">
      <c r="A339" s="83"/>
      <c r="B339" s="83"/>
      <c r="C339" s="83"/>
      <c r="D339" s="83"/>
      <c r="E339" s="83"/>
      <c r="F339" s="83"/>
      <c r="G339" s="83"/>
      <c r="H339" s="83"/>
      <c r="I339" s="84"/>
      <c r="J339" s="199"/>
      <c r="K339" s="86"/>
      <c r="L339" s="85"/>
      <c r="M339" s="85"/>
      <c r="N339" s="85"/>
      <c r="O339" s="158"/>
    </row>
    <row r="340" spans="1:15" x14ac:dyDescent="0.25">
      <c r="A340" s="83"/>
      <c r="B340" s="83"/>
      <c r="C340" s="83"/>
      <c r="D340" s="83"/>
      <c r="E340" s="83"/>
      <c r="F340" s="83"/>
      <c r="G340" s="83"/>
      <c r="H340" s="83"/>
      <c r="I340" s="84"/>
      <c r="J340" s="199"/>
      <c r="K340" s="86"/>
      <c r="L340" s="85"/>
      <c r="M340" s="85"/>
      <c r="N340" s="85"/>
      <c r="O340" s="158"/>
    </row>
    <row r="341" spans="1:15" x14ac:dyDescent="0.25">
      <c r="A341" s="83"/>
      <c r="B341" s="83"/>
      <c r="C341" s="83"/>
      <c r="D341" s="83"/>
      <c r="E341" s="83"/>
      <c r="F341" s="83"/>
      <c r="G341" s="83"/>
      <c r="H341" s="83"/>
      <c r="I341" s="84"/>
      <c r="J341" s="199"/>
      <c r="K341" s="86"/>
      <c r="L341" s="85"/>
      <c r="M341" s="85"/>
      <c r="N341" s="85"/>
      <c r="O341" s="158"/>
    </row>
    <row r="342" spans="1:15" x14ac:dyDescent="0.25">
      <c r="A342" s="83"/>
      <c r="B342" s="83"/>
      <c r="C342" s="83"/>
      <c r="D342" s="83"/>
      <c r="E342" s="83"/>
      <c r="F342" s="83"/>
      <c r="G342" s="83"/>
      <c r="H342" s="83"/>
      <c r="I342" s="84"/>
      <c r="J342" s="199"/>
      <c r="K342" s="86"/>
      <c r="L342" s="85"/>
      <c r="M342" s="85"/>
      <c r="N342" s="85"/>
      <c r="O342" s="158"/>
    </row>
    <row r="343" spans="1:15" x14ac:dyDescent="0.25">
      <c r="A343" s="83"/>
      <c r="B343" s="83"/>
      <c r="C343" s="83"/>
      <c r="D343" s="83"/>
      <c r="E343" s="83"/>
      <c r="F343" s="83"/>
      <c r="G343" s="83"/>
      <c r="H343" s="83"/>
      <c r="I343" s="84"/>
      <c r="J343" s="199"/>
      <c r="K343" s="86"/>
      <c r="L343" s="85"/>
      <c r="M343" s="85"/>
      <c r="N343" s="85"/>
      <c r="O343" s="158"/>
    </row>
    <row r="344" spans="1:15" x14ac:dyDescent="0.25">
      <c r="A344" s="83"/>
      <c r="B344" s="83"/>
      <c r="C344" s="83"/>
      <c r="D344" s="83"/>
      <c r="E344" s="83"/>
      <c r="F344" s="83"/>
      <c r="G344" s="83"/>
      <c r="H344" s="83"/>
      <c r="I344" s="84"/>
      <c r="J344" s="199"/>
      <c r="K344" s="86"/>
      <c r="L344" s="85"/>
      <c r="M344" s="85"/>
      <c r="N344" s="85"/>
      <c r="O344" s="158"/>
    </row>
    <row r="345" spans="1:15" x14ac:dyDescent="0.25">
      <c r="A345" s="83"/>
      <c r="B345" s="83"/>
      <c r="C345" s="83"/>
      <c r="D345" s="83"/>
      <c r="E345" s="83"/>
      <c r="F345" s="83"/>
      <c r="G345" s="83"/>
      <c r="H345" s="83"/>
      <c r="I345" s="84"/>
      <c r="J345" s="199"/>
      <c r="K345" s="86"/>
      <c r="L345" s="85"/>
      <c r="M345" s="85"/>
      <c r="N345" s="85"/>
      <c r="O345" s="158"/>
    </row>
    <row r="346" spans="1:15" x14ac:dyDescent="0.25">
      <c r="A346" s="83"/>
      <c r="B346" s="83"/>
      <c r="C346" s="83"/>
      <c r="D346" s="83"/>
      <c r="E346" s="83"/>
      <c r="F346" s="83"/>
      <c r="G346" s="83"/>
      <c r="H346" s="83"/>
      <c r="I346" s="84"/>
      <c r="J346" s="199"/>
      <c r="K346" s="86"/>
      <c r="L346" s="85"/>
      <c r="M346" s="85"/>
      <c r="N346" s="85"/>
      <c r="O346" s="158"/>
    </row>
    <row r="347" spans="1:15" x14ac:dyDescent="0.25">
      <c r="A347" s="83"/>
      <c r="B347" s="83"/>
      <c r="C347" s="83"/>
      <c r="D347" s="83"/>
      <c r="E347" s="83"/>
      <c r="F347" s="83"/>
      <c r="G347" s="83"/>
      <c r="H347" s="83"/>
      <c r="I347" s="84"/>
      <c r="J347" s="199"/>
      <c r="K347" s="86"/>
      <c r="L347" s="85"/>
      <c r="M347" s="85"/>
      <c r="N347" s="85"/>
      <c r="O347" s="158"/>
    </row>
    <row r="348" spans="1:15" x14ac:dyDescent="0.25">
      <c r="A348" s="83"/>
      <c r="B348" s="83"/>
      <c r="C348" s="83"/>
      <c r="D348" s="83"/>
      <c r="E348" s="83"/>
      <c r="F348" s="83"/>
      <c r="G348" s="83"/>
      <c r="H348" s="83"/>
      <c r="I348" s="84"/>
      <c r="J348" s="199"/>
      <c r="K348" s="86"/>
      <c r="L348" s="85"/>
      <c r="M348" s="85"/>
      <c r="N348" s="85"/>
      <c r="O348" s="158"/>
    </row>
    <row r="349" spans="1:15" x14ac:dyDescent="0.25">
      <c r="A349" s="83"/>
      <c r="B349" s="83"/>
      <c r="C349" s="83"/>
      <c r="D349" s="83"/>
      <c r="E349" s="83"/>
      <c r="F349" s="83"/>
      <c r="G349" s="83"/>
      <c r="H349" s="83"/>
      <c r="I349" s="84"/>
      <c r="J349" s="199"/>
      <c r="K349" s="86"/>
      <c r="L349" s="85"/>
      <c r="M349" s="85"/>
      <c r="N349" s="85"/>
      <c r="O349" s="158"/>
    </row>
    <row r="350" spans="1:15" x14ac:dyDescent="0.25">
      <c r="A350" s="83"/>
      <c r="B350" s="83"/>
      <c r="C350" s="83"/>
      <c r="D350" s="83"/>
      <c r="E350" s="83"/>
      <c r="F350" s="83"/>
      <c r="G350" s="83"/>
      <c r="H350" s="83"/>
      <c r="I350" s="84"/>
      <c r="J350" s="199"/>
      <c r="K350" s="86"/>
      <c r="L350" s="85"/>
      <c r="M350" s="85"/>
      <c r="N350" s="85"/>
      <c r="O350" s="158"/>
    </row>
    <row r="351" spans="1:15" x14ac:dyDescent="0.25">
      <c r="A351" s="83"/>
      <c r="B351" s="83"/>
      <c r="C351" s="83"/>
      <c r="D351" s="83"/>
      <c r="E351" s="83"/>
      <c r="F351" s="83"/>
      <c r="G351" s="83"/>
      <c r="H351" s="83"/>
      <c r="I351" s="84"/>
      <c r="J351" s="199"/>
      <c r="K351" s="86"/>
      <c r="L351" s="85"/>
      <c r="M351" s="85"/>
      <c r="N351" s="85"/>
      <c r="O351" s="158"/>
    </row>
    <row r="352" spans="1:15" x14ac:dyDescent="0.25">
      <c r="A352" s="83"/>
      <c r="B352" s="83"/>
      <c r="C352" s="83"/>
      <c r="D352" s="83"/>
      <c r="E352" s="83"/>
      <c r="F352" s="83"/>
      <c r="G352" s="83"/>
      <c r="H352" s="83"/>
      <c r="I352" s="84"/>
      <c r="J352" s="199"/>
      <c r="K352" s="86"/>
      <c r="L352" s="85"/>
      <c r="M352" s="85"/>
      <c r="N352" s="85"/>
      <c r="O352" s="158"/>
    </row>
    <row r="353" spans="1:15" x14ac:dyDescent="0.25">
      <c r="A353" s="83"/>
      <c r="B353" s="83"/>
      <c r="C353" s="83"/>
      <c r="D353" s="83"/>
      <c r="E353" s="83"/>
      <c r="F353" s="83"/>
      <c r="G353" s="83"/>
      <c r="H353" s="83"/>
      <c r="I353" s="84"/>
      <c r="J353" s="199"/>
      <c r="K353" s="86"/>
      <c r="L353" s="85"/>
      <c r="M353" s="85"/>
      <c r="N353" s="85"/>
      <c r="O353" s="158"/>
    </row>
    <row r="354" spans="1:15" x14ac:dyDescent="0.25">
      <c r="A354" s="83"/>
      <c r="B354" s="83"/>
      <c r="C354" s="83"/>
      <c r="D354" s="83"/>
      <c r="E354" s="83"/>
      <c r="F354" s="83"/>
      <c r="G354" s="83"/>
      <c r="H354" s="83"/>
      <c r="I354" s="84"/>
      <c r="J354" s="199"/>
      <c r="K354" s="86"/>
      <c r="L354" s="85"/>
      <c r="M354" s="85"/>
      <c r="N354" s="85"/>
      <c r="O354" s="158"/>
    </row>
    <row r="355" spans="1:15" x14ac:dyDescent="0.25">
      <c r="A355" s="83"/>
      <c r="B355" s="83"/>
      <c r="C355" s="83"/>
      <c r="D355" s="83"/>
      <c r="E355" s="83"/>
      <c r="F355" s="83"/>
      <c r="G355" s="83"/>
      <c r="H355" s="83"/>
      <c r="I355" s="84"/>
      <c r="J355" s="199"/>
      <c r="K355" s="86"/>
      <c r="L355" s="85"/>
      <c r="M355" s="85"/>
      <c r="N355" s="85"/>
      <c r="O355" s="158"/>
    </row>
    <row r="356" spans="1:15" x14ac:dyDescent="0.25">
      <c r="A356" s="83"/>
      <c r="B356" s="83"/>
      <c r="C356" s="83"/>
      <c r="D356" s="83"/>
      <c r="E356" s="83"/>
      <c r="F356" s="83"/>
      <c r="G356" s="83"/>
      <c r="H356" s="83"/>
      <c r="I356" s="84"/>
      <c r="J356" s="199"/>
      <c r="K356" s="86"/>
      <c r="L356" s="85"/>
      <c r="M356" s="85"/>
      <c r="N356" s="85"/>
      <c r="O356" s="158"/>
    </row>
    <row r="357" spans="1:15" x14ac:dyDescent="0.25">
      <c r="A357" s="83"/>
      <c r="B357" s="83"/>
      <c r="C357" s="83"/>
      <c r="D357" s="83"/>
      <c r="E357" s="83"/>
      <c r="F357" s="83"/>
      <c r="G357" s="83"/>
      <c r="H357" s="83"/>
      <c r="I357" s="84"/>
      <c r="J357" s="199"/>
      <c r="K357" s="86"/>
      <c r="L357" s="85"/>
      <c r="M357" s="85"/>
      <c r="N357" s="85"/>
      <c r="O357" s="158"/>
    </row>
    <row r="358" spans="1:15" x14ac:dyDescent="0.25">
      <c r="A358" s="83"/>
      <c r="B358" s="83"/>
      <c r="C358" s="83"/>
      <c r="D358" s="83"/>
      <c r="E358" s="83"/>
      <c r="F358" s="83"/>
      <c r="G358" s="83"/>
      <c r="H358" s="83"/>
      <c r="I358" s="84"/>
      <c r="J358" s="199"/>
      <c r="K358" s="86"/>
      <c r="L358" s="85"/>
      <c r="M358" s="85"/>
      <c r="N358" s="85"/>
      <c r="O358" s="158"/>
    </row>
    <row r="359" spans="1:15" x14ac:dyDescent="0.25">
      <c r="A359" s="83"/>
      <c r="B359" s="83"/>
      <c r="C359" s="83"/>
      <c r="D359" s="83"/>
      <c r="E359" s="83"/>
      <c r="F359" s="83"/>
      <c r="G359" s="83"/>
      <c r="H359" s="83"/>
      <c r="I359" s="84"/>
      <c r="J359" s="199"/>
      <c r="K359" s="86"/>
      <c r="L359" s="85"/>
      <c r="M359" s="85"/>
      <c r="N359" s="85"/>
      <c r="O359" s="158"/>
    </row>
    <row r="360" spans="1:15" x14ac:dyDescent="0.25">
      <c r="A360" s="83"/>
      <c r="B360" s="83"/>
      <c r="C360" s="83"/>
      <c r="D360" s="83"/>
      <c r="E360" s="83"/>
      <c r="F360" s="83"/>
      <c r="G360" s="83"/>
      <c r="H360" s="83"/>
      <c r="I360" s="84"/>
      <c r="J360" s="199"/>
      <c r="K360" s="86"/>
      <c r="L360" s="85"/>
      <c r="M360" s="85"/>
      <c r="N360" s="85"/>
      <c r="O360" s="158"/>
    </row>
    <row r="361" spans="1:15" x14ac:dyDescent="0.25">
      <c r="A361" s="83"/>
      <c r="B361" s="83"/>
      <c r="C361" s="83"/>
      <c r="D361" s="83"/>
      <c r="E361" s="83"/>
      <c r="F361" s="83"/>
      <c r="G361" s="83"/>
      <c r="H361" s="83"/>
      <c r="I361" s="84"/>
      <c r="J361" s="199"/>
      <c r="K361" s="86"/>
      <c r="L361" s="85"/>
      <c r="M361" s="85"/>
      <c r="N361" s="85"/>
      <c r="O361" s="158"/>
    </row>
    <row r="362" spans="1:15" x14ac:dyDescent="0.25">
      <c r="A362" s="83"/>
      <c r="B362" s="83"/>
      <c r="C362" s="83"/>
      <c r="D362" s="83"/>
      <c r="E362" s="83"/>
      <c r="F362" s="83"/>
      <c r="G362" s="83"/>
      <c r="H362" s="83"/>
      <c r="I362" s="84"/>
      <c r="J362" s="199"/>
      <c r="K362" s="86"/>
      <c r="L362" s="85"/>
      <c r="M362" s="85"/>
      <c r="N362" s="85"/>
      <c r="O362" s="158"/>
    </row>
    <row r="363" spans="1:15" x14ac:dyDescent="0.25">
      <c r="A363" s="83"/>
      <c r="B363" s="83"/>
      <c r="C363" s="83"/>
      <c r="D363" s="83"/>
      <c r="E363" s="83"/>
      <c r="F363" s="83"/>
      <c r="G363" s="83"/>
      <c r="H363" s="83"/>
      <c r="I363" s="84"/>
      <c r="J363" s="199"/>
      <c r="K363" s="86"/>
      <c r="L363" s="85"/>
      <c r="M363" s="85"/>
      <c r="N363" s="85"/>
      <c r="O363" s="158"/>
    </row>
    <row r="364" spans="1:15" x14ac:dyDescent="0.25">
      <c r="A364" s="83"/>
      <c r="B364" s="83"/>
      <c r="C364" s="83"/>
      <c r="D364" s="83"/>
      <c r="E364" s="83"/>
      <c r="F364" s="83"/>
      <c r="G364" s="83"/>
      <c r="H364" s="83"/>
      <c r="I364" s="84"/>
      <c r="J364" s="199"/>
      <c r="K364" s="86"/>
      <c r="L364" s="85"/>
      <c r="M364" s="85"/>
      <c r="N364" s="85"/>
      <c r="O364" s="158"/>
    </row>
    <row r="365" spans="1:15" x14ac:dyDescent="0.25">
      <c r="A365" s="83"/>
      <c r="B365" s="83"/>
      <c r="C365" s="83"/>
      <c r="D365" s="83"/>
      <c r="E365" s="83"/>
      <c r="F365" s="83"/>
      <c r="G365" s="83"/>
      <c r="H365" s="83"/>
      <c r="I365" s="84"/>
      <c r="J365" s="199"/>
      <c r="K365" s="86"/>
      <c r="L365" s="85"/>
      <c r="M365" s="85"/>
      <c r="N365" s="85"/>
      <c r="O365" s="158"/>
    </row>
    <row r="366" spans="1:15" x14ac:dyDescent="0.25">
      <c r="A366" s="83"/>
      <c r="B366" s="83"/>
      <c r="C366" s="83"/>
      <c r="D366" s="83"/>
      <c r="E366" s="83"/>
      <c r="F366" s="83"/>
      <c r="G366" s="83"/>
      <c r="H366" s="83"/>
      <c r="I366" s="84"/>
      <c r="J366" s="199"/>
      <c r="K366" s="86"/>
      <c r="L366" s="85"/>
      <c r="M366" s="85"/>
      <c r="N366" s="85"/>
      <c r="O366" s="158"/>
    </row>
    <row r="367" spans="1:15" x14ac:dyDescent="0.25">
      <c r="A367" s="83"/>
      <c r="B367" s="83"/>
      <c r="C367" s="83"/>
      <c r="D367" s="83"/>
      <c r="E367" s="83"/>
      <c r="F367" s="83"/>
      <c r="G367" s="83"/>
      <c r="H367" s="83"/>
      <c r="I367" s="84"/>
      <c r="J367" s="199"/>
      <c r="K367" s="86"/>
      <c r="L367" s="85"/>
      <c r="M367" s="85"/>
      <c r="N367" s="85"/>
      <c r="O367" s="158"/>
    </row>
    <row r="368" spans="1:15" x14ac:dyDescent="0.25">
      <c r="A368" s="83"/>
      <c r="B368" s="83"/>
      <c r="C368" s="83"/>
      <c r="D368" s="83"/>
      <c r="E368" s="83"/>
      <c r="F368" s="83"/>
      <c r="G368" s="83"/>
      <c r="H368" s="83"/>
      <c r="I368" s="84"/>
      <c r="J368" s="199"/>
      <c r="K368" s="86"/>
      <c r="L368" s="85"/>
      <c r="M368" s="85"/>
      <c r="N368" s="85"/>
      <c r="O368" s="158"/>
    </row>
    <row r="369" spans="1:15" x14ac:dyDescent="0.25">
      <c r="A369" s="83"/>
      <c r="B369" s="83"/>
      <c r="C369" s="83"/>
      <c r="D369" s="83"/>
      <c r="E369" s="83"/>
      <c r="F369" s="83"/>
      <c r="G369" s="83"/>
      <c r="H369" s="83"/>
      <c r="I369" s="84"/>
      <c r="J369" s="199"/>
      <c r="K369" s="86"/>
      <c r="L369" s="85"/>
      <c r="M369" s="85"/>
      <c r="N369" s="85"/>
      <c r="O369" s="158"/>
    </row>
    <row r="370" spans="1:15" x14ac:dyDescent="0.25">
      <c r="A370" s="83"/>
      <c r="B370" s="83"/>
      <c r="C370" s="83"/>
      <c r="D370" s="83"/>
      <c r="E370" s="83"/>
      <c r="F370" s="83"/>
      <c r="G370" s="83"/>
      <c r="H370" s="83"/>
      <c r="I370" s="84"/>
      <c r="J370" s="199"/>
      <c r="K370" s="86"/>
      <c r="L370" s="85"/>
      <c r="M370" s="85"/>
      <c r="N370" s="85"/>
      <c r="O370" s="158"/>
    </row>
    <row r="371" spans="1:15" x14ac:dyDescent="0.25">
      <c r="A371" s="83"/>
      <c r="B371" s="83"/>
      <c r="C371" s="83"/>
      <c r="D371" s="83"/>
      <c r="E371" s="83"/>
      <c r="F371" s="83"/>
      <c r="G371" s="83"/>
      <c r="H371" s="83"/>
      <c r="I371" s="84"/>
      <c r="J371" s="199"/>
      <c r="K371" s="86"/>
      <c r="L371" s="85"/>
      <c r="M371" s="85"/>
      <c r="N371" s="85"/>
      <c r="O371" s="158"/>
    </row>
    <row r="372" spans="1:15" x14ac:dyDescent="0.25">
      <c r="A372" s="83"/>
      <c r="B372" s="83"/>
      <c r="C372" s="83"/>
      <c r="D372" s="83"/>
      <c r="E372" s="83"/>
      <c r="F372" s="83"/>
      <c r="G372" s="83"/>
      <c r="H372" s="83"/>
      <c r="I372" s="84"/>
      <c r="J372" s="199"/>
      <c r="K372" s="86"/>
      <c r="L372" s="85"/>
      <c r="M372" s="85"/>
      <c r="N372" s="85"/>
      <c r="O372" s="158"/>
    </row>
    <row r="373" spans="1:15" x14ac:dyDescent="0.25">
      <c r="A373" s="83"/>
      <c r="B373" s="83"/>
      <c r="C373" s="83"/>
      <c r="D373" s="83"/>
      <c r="E373" s="83"/>
      <c r="F373" s="83"/>
      <c r="G373" s="83"/>
      <c r="H373" s="83"/>
      <c r="I373" s="84"/>
      <c r="J373" s="199"/>
      <c r="K373" s="86"/>
      <c r="L373" s="85"/>
      <c r="M373" s="85"/>
      <c r="N373" s="85"/>
      <c r="O373" s="158"/>
    </row>
    <row r="374" spans="1:15" x14ac:dyDescent="0.25">
      <c r="A374" s="83"/>
      <c r="B374" s="83"/>
      <c r="C374" s="83"/>
      <c r="D374" s="83"/>
      <c r="E374" s="83"/>
      <c r="F374" s="83"/>
      <c r="G374" s="83"/>
      <c r="H374" s="83"/>
      <c r="I374" s="84"/>
      <c r="J374" s="199"/>
      <c r="K374" s="86"/>
      <c r="L374" s="85"/>
      <c r="M374" s="85"/>
      <c r="N374" s="85"/>
      <c r="O374" s="158"/>
    </row>
    <row r="375" spans="1:15" x14ac:dyDescent="0.25">
      <c r="A375" s="83"/>
      <c r="B375" s="83"/>
      <c r="C375" s="83"/>
      <c r="D375" s="83"/>
      <c r="E375" s="83"/>
      <c r="F375" s="83"/>
      <c r="G375" s="83"/>
      <c r="H375" s="83"/>
      <c r="I375" s="84"/>
      <c r="J375" s="199"/>
      <c r="K375" s="86"/>
      <c r="L375" s="85"/>
      <c r="M375" s="85"/>
      <c r="N375" s="85"/>
      <c r="O375" s="158"/>
    </row>
    <row r="376" spans="1:15" x14ac:dyDescent="0.25">
      <c r="A376" s="83"/>
      <c r="B376" s="83"/>
      <c r="C376" s="83"/>
      <c r="D376" s="83"/>
      <c r="E376" s="83"/>
      <c r="F376" s="83"/>
      <c r="G376" s="83"/>
      <c r="H376" s="83"/>
      <c r="I376" s="84"/>
      <c r="J376" s="199"/>
      <c r="K376" s="86"/>
      <c r="L376" s="85"/>
      <c r="M376" s="85"/>
      <c r="N376" s="85"/>
      <c r="O376" s="158"/>
    </row>
    <row r="377" spans="1:15" x14ac:dyDescent="0.25">
      <c r="A377" s="83"/>
      <c r="B377" s="83"/>
      <c r="C377" s="83"/>
      <c r="D377" s="83"/>
      <c r="E377" s="83"/>
      <c r="F377" s="83"/>
      <c r="G377" s="83"/>
      <c r="H377" s="83"/>
      <c r="I377" s="84"/>
      <c r="J377" s="199"/>
      <c r="K377" s="86"/>
      <c r="L377" s="85"/>
      <c r="M377" s="85"/>
      <c r="N377" s="85"/>
      <c r="O377" s="158"/>
    </row>
    <row r="378" spans="1:15" x14ac:dyDescent="0.25">
      <c r="A378" s="83"/>
      <c r="B378" s="83"/>
      <c r="C378" s="83"/>
      <c r="D378" s="83"/>
      <c r="E378" s="83"/>
      <c r="F378" s="83"/>
      <c r="G378" s="83"/>
      <c r="H378" s="83"/>
      <c r="I378" s="84"/>
      <c r="J378" s="199"/>
      <c r="K378" s="86"/>
      <c r="L378" s="85"/>
      <c r="M378" s="85"/>
      <c r="N378" s="85"/>
      <c r="O378" s="158"/>
    </row>
    <row r="379" spans="1:15" x14ac:dyDescent="0.25">
      <c r="A379" s="83"/>
      <c r="B379" s="83"/>
      <c r="C379" s="83"/>
      <c r="D379" s="83"/>
      <c r="E379" s="83"/>
      <c r="F379" s="83"/>
      <c r="G379" s="83"/>
      <c r="H379" s="83"/>
      <c r="I379" s="84"/>
      <c r="J379" s="199"/>
      <c r="K379" s="86"/>
      <c r="L379" s="85"/>
      <c r="M379" s="85"/>
      <c r="N379" s="85"/>
      <c r="O379" s="158"/>
    </row>
    <row r="380" spans="1:15" x14ac:dyDescent="0.25">
      <c r="A380" s="83"/>
      <c r="B380" s="83"/>
      <c r="C380" s="83"/>
      <c r="D380" s="83"/>
      <c r="E380" s="83"/>
      <c r="F380" s="83"/>
      <c r="G380" s="83"/>
      <c r="H380" s="83"/>
      <c r="I380" s="84"/>
      <c r="J380" s="199"/>
      <c r="K380" s="86"/>
      <c r="L380" s="85"/>
      <c r="M380" s="85"/>
      <c r="N380" s="85"/>
      <c r="O380" s="158"/>
    </row>
    <row r="381" spans="1:15" x14ac:dyDescent="0.25">
      <c r="A381" s="83"/>
      <c r="B381" s="83"/>
      <c r="C381" s="83"/>
      <c r="D381" s="83"/>
      <c r="E381" s="83"/>
      <c r="F381" s="83"/>
      <c r="G381" s="83"/>
      <c r="H381" s="83"/>
      <c r="I381" s="84"/>
      <c r="J381" s="199"/>
      <c r="K381" s="86"/>
      <c r="L381" s="85"/>
      <c r="M381" s="85"/>
      <c r="N381" s="85"/>
      <c r="O381" s="158"/>
    </row>
    <row r="382" spans="1:15" x14ac:dyDescent="0.25">
      <c r="A382" s="83"/>
      <c r="B382" s="83"/>
      <c r="C382" s="83"/>
      <c r="D382" s="83"/>
      <c r="E382" s="83"/>
      <c r="F382" s="83"/>
      <c r="G382" s="83"/>
      <c r="H382" s="83"/>
      <c r="I382" s="84"/>
      <c r="J382" s="199"/>
      <c r="K382" s="86"/>
      <c r="L382" s="85"/>
      <c r="M382" s="85"/>
      <c r="N382" s="85"/>
      <c r="O382" s="158"/>
    </row>
    <row r="383" spans="1:15" x14ac:dyDescent="0.25">
      <c r="A383" s="83"/>
      <c r="B383" s="83"/>
      <c r="C383" s="83"/>
      <c r="D383" s="83"/>
      <c r="E383" s="83"/>
      <c r="F383" s="83"/>
      <c r="G383" s="83"/>
      <c r="H383" s="83"/>
      <c r="I383" s="84"/>
      <c r="J383" s="199"/>
      <c r="K383" s="86"/>
      <c r="L383" s="85"/>
      <c r="M383" s="85"/>
      <c r="N383" s="85"/>
      <c r="O383" s="158"/>
    </row>
    <row r="384" spans="1:15" x14ac:dyDescent="0.25">
      <c r="A384" s="83"/>
      <c r="B384" s="83"/>
      <c r="C384" s="83"/>
      <c r="D384" s="83"/>
      <c r="E384" s="83"/>
      <c r="F384" s="83"/>
      <c r="G384" s="83"/>
      <c r="H384" s="83"/>
      <c r="I384" s="84"/>
      <c r="J384" s="199"/>
      <c r="K384" s="86"/>
      <c r="L384" s="85"/>
      <c r="M384" s="85"/>
      <c r="N384" s="85"/>
      <c r="O384" s="158"/>
    </row>
    <row r="385" spans="1:15" x14ac:dyDescent="0.25">
      <c r="A385" s="83"/>
      <c r="B385" s="83"/>
      <c r="C385" s="83"/>
      <c r="D385" s="83"/>
      <c r="E385" s="83"/>
      <c r="F385" s="83"/>
      <c r="G385" s="83"/>
      <c r="H385" s="83"/>
      <c r="I385" s="84"/>
      <c r="J385" s="199"/>
      <c r="K385" s="86"/>
      <c r="L385" s="85"/>
      <c r="M385" s="85"/>
      <c r="N385" s="85"/>
      <c r="O385" s="158"/>
    </row>
    <row r="386" spans="1:15" x14ac:dyDescent="0.25">
      <c r="A386" s="83"/>
      <c r="B386" s="83"/>
      <c r="C386" s="83"/>
      <c r="D386" s="83"/>
      <c r="E386" s="83"/>
      <c r="F386" s="83"/>
      <c r="G386" s="83"/>
      <c r="H386" s="83"/>
      <c r="I386" s="84"/>
      <c r="J386" s="199"/>
      <c r="K386" s="86"/>
      <c r="L386" s="85"/>
      <c r="M386" s="85"/>
      <c r="N386" s="85"/>
      <c r="O386" s="158"/>
    </row>
    <row r="387" spans="1:15" x14ac:dyDescent="0.25">
      <c r="A387" s="83"/>
      <c r="B387" s="83"/>
      <c r="C387" s="83"/>
      <c r="D387" s="83"/>
      <c r="E387" s="83"/>
      <c r="F387" s="83"/>
      <c r="G387" s="83"/>
      <c r="H387" s="83"/>
      <c r="I387" s="84"/>
      <c r="J387" s="199"/>
      <c r="K387" s="86"/>
      <c r="L387" s="85"/>
      <c r="M387" s="85"/>
      <c r="N387" s="85"/>
      <c r="O387" s="158"/>
    </row>
    <row r="388" spans="1:15" x14ac:dyDescent="0.25">
      <c r="A388" s="83"/>
      <c r="B388" s="83"/>
      <c r="C388" s="83"/>
      <c r="D388" s="83"/>
      <c r="E388" s="83"/>
      <c r="F388" s="83"/>
      <c r="G388" s="83"/>
      <c r="H388" s="83"/>
      <c r="I388" s="84"/>
      <c r="J388" s="199"/>
      <c r="K388" s="86"/>
      <c r="L388" s="85"/>
      <c r="M388" s="85"/>
      <c r="N388" s="85"/>
      <c r="O388" s="158"/>
    </row>
    <row r="389" spans="1:15" x14ac:dyDescent="0.25">
      <c r="A389" s="83"/>
      <c r="B389" s="83"/>
      <c r="C389" s="83"/>
      <c r="D389" s="83"/>
      <c r="E389" s="83"/>
      <c r="F389" s="83"/>
      <c r="G389" s="83"/>
      <c r="H389" s="83"/>
      <c r="I389" s="84"/>
      <c r="J389" s="199"/>
      <c r="K389" s="86"/>
      <c r="L389" s="85"/>
      <c r="M389" s="85"/>
      <c r="N389" s="85"/>
      <c r="O389" s="158"/>
    </row>
    <row r="390" spans="1:15" x14ac:dyDescent="0.25">
      <c r="A390" s="83"/>
      <c r="B390" s="83"/>
      <c r="C390" s="83"/>
      <c r="D390" s="83"/>
      <c r="E390" s="83"/>
      <c r="F390" s="83"/>
      <c r="G390" s="83"/>
      <c r="H390" s="83"/>
      <c r="I390" s="84"/>
      <c r="J390" s="199"/>
      <c r="K390" s="86"/>
      <c r="L390" s="85"/>
      <c r="M390" s="85"/>
      <c r="N390" s="85"/>
      <c r="O390" s="158"/>
    </row>
    <row r="391" spans="1:15" x14ac:dyDescent="0.25">
      <c r="A391" s="83"/>
      <c r="B391" s="83"/>
      <c r="C391" s="83"/>
      <c r="D391" s="83"/>
      <c r="E391" s="83"/>
      <c r="F391" s="83"/>
      <c r="G391" s="83"/>
      <c r="H391" s="83"/>
      <c r="I391" s="84"/>
      <c r="J391" s="199"/>
      <c r="K391" s="86"/>
      <c r="L391" s="85"/>
      <c r="M391" s="85"/>
      <c r="N391" s="85"/>
      <c r="O391" s="158"/>
    </row>
    <row r="392" spans="1:15" x14ac:dyDescent="0.25">
      <c r="A392" s="83"/>
      <c r="B392" s="83"/>
      <c r="C392" s="83"/>
      <c r="D392" s="83"/>
      <c r="E392" s="83"/>
      <c r="F392" s="83"/>
      <c r="G392" s="83"/>
      <c r="H392" s="83"/>
      <c r="I392" s="84"/>
      <c r="J392" s="199"/>
      <c r="K392" s="86"/>
      <c r="L392" s="85"/>
      <c r="M392" s="85"/>
      <c r="N392" s="85"/>
      <c r="O392" s="158"/>
    </row>
    <row r="393" spans="1:15" x14ac:dyDescent="0.25">
      <c r="A393" s="83"/>
      <c r="B393" s="83"/>
      <c r="C393" s="83"/>
      <c r="D393" s="83"/>
      <c r="E393" s="83"/>
      <c r="F393" s="83"/>
      <c r="G393" s="83"/>
      <c r="H393" s="83"/>
      <c r="I393" s="84"/>
      <c r="J393" s="199"/>
      <c r="K393" s="86"/>
      <c r="L393" s="85"/>
      <c r="M393" s="85"/>
      <c r="N393" s="85"/>
      <c r="O393" s="158"/>
    </row>
    <row r="394" spans="1:15" x14ac:dyDescent="0.25">
      <c r="A394" s="83"/>
      <c r="B394" s="83"/>
      <c r="C394" s="83"/>
      <c r="D394" s="83"/>
      <c r="E394" s="83"/>
      <c r="F394" s="83"/>
      <c r="G394" s="83"/>
      <c r="H394" s="83"/>
      <c r="I394" s="84"/>
      <c r="J394" s="199"/>
      <c r="K394" s="86"/>
      <c r="L394" s="85"/>
      <c r="M394" s="85"/>
      <c r="N394" s="85"/>
      <c r="O394" s="158"/>
    </row>
    <row r="395" spans="1:15" x14ac:dyDescent="0.25">
      <c r="A395" s="83"/>
      <c r="B395" s="83"/>
      <c r="C395" s="83"/>
      <c r="D395" s="83"/>
      <c r="E395" s="83"/>
      <c r="F395" s="83"/>
      <c r="G395" s="83"/>
      <c r="H395" s="83"/>
      <c r="I395" s="84"/>
      <c r="J395" s="199"/>
      <c r="K395" s="86"/>
      <c r="L395" s="85"/>
      <c r="M395" s="85"/>
      <c r="N395" s="85"/>
      <c r="O395" s="158"/>
    </row>
    <row r="396" spans="1:15" x14ac:dyDescent="0.25">
      <c r="A396" s="83"/>
      <c r="B396" s="83"/>
      <c r="C396" s="83"/>
      <c r="D396" s="83"/>
      <c r="E396" s="83"/>
      <c r="F396" s="83"/>
      <c r="G396" s="83"/>
      <c r="H396" s="83"/>
      <c r="I396" s="84"/>
      <c r="J396" s="199"/>
      <c r="K396" s="86"/>
      <c r="L396" s="85"/>
      <c r="M396" s="85"/>
      <c r="N396" s="85"/>
      <c r="O396" s="158"/>
    </row>
    <row r="397" spans="1:15" x14ac:dyDescent="0.25">
      <c r="A397" s="83"/>
      <c r="B397" s="83"/>
      <c r="C397" s="83"/>
      <c r="D397" s="83"/>
      <c r="E397" s="83"/>
      <c r="F397" s="83"/>
      <c r="G397" s="83"/>
      <c r="H397" s="83"/>
      <c r="I397" s="84"/>
      <c r="J397" s="199"/>
      <c r="K397" s="86"/>
      <c r="L397" s="85"/>
      <c r="M397" s="85"/>
      <c r="N397" s="85"/>
      <c r="O397" s="158"/>
    </row>
    <row r="398" spans="1:15" x14ac:dyDescent="0.25">
      <c r="A398" s="83"/>
      <c r="B398" s="83"/>
      <c r="C398" s="83"/>
      <c r="D398" s="83"/>
      <c r="E398" s="83"/>
      <c r="F398" s="83"/>
      <c r="G398" s="83"/>
      <c r="H398" s="83"/>
      <c r="I398" s="84"/>
      <c r="J398" s="199"/>
      <c r="K398" s="86"/>
      <c r="L398" s="85"/>
      <c r="M398" s="85"/>
      <c r="N398" s="85"/>
      <c r="O398" s="158"/>
    </row>
    <row r="399" spans="1:15" x14ac:dyDescent="0.25">
      <c r="A399" s="83"/>
      <c r="B399" s="83"/>
      <c r="C399" s="83"/>
      <c r="D399" s="83"/>
      <c r="E399" s="83"/>
      <c r="F399" s="83"/>
      <c r="G399" s="83"/>
      <c r="H399" s="83"/>
      <c r="I399" s="84"/>
      <c r="J399" s="199"/>
      <c r="K399" s="86"/>
      <c r="L399" s="85"/>
      <c r="M399" s="85"/>
      <c r="N399" s="85"/>
      <c r="O399" s="158"/>
    </row>
    <row r="400" spans="1:15" x14ac:dyDescent="0.25">
      <c r="A400" s="83"/>
      <c r="B400" s="83"/>
      <c r="C400" s="83"/>
      <c r="D400" s="83"/>
      <c r="E400" s="83"/>
      <c r="F400" s="83"/>
      <c r="G400" s="83"/>
      <c r="H400" s="83"/>
      <c r="I400" s="84"/>
      <c r="J400" s="199"/>
      <c r="K400" s="86"/>
      <c r="L400" s="85"/>
      <c r="M400" s="85"/>
      <c r="N400" s="85"/>
      <c r="O400" s="158"/>
    </row>
    <row r="401" spans="1:15" x14ac:dyDescent="0.25">
      <c r="A401" s="83"/>
      <c r="B401" s="83"/>
      <c r="C401" s="83"/>
      <c r="D401" s="83"/>
      <c r="E401" s="83"/>
      <c r="F401" s="83"/>
      <c r="G401" s="83"/>
      <c r="H401" s="83"/>
      <c r="I401" s="84"/>
      <c r="J401" s="199"/>
      <c r="K401" s="86"/>
      <c r="L401" s="85"/>
      <c r="M401" s="85"/>
      <c r="N401" s="85"/>
      <c r="O401" s="158"/>
    </row>
    <row r="402" spans="1:15" x14ac:dyDescent="0.25">
      <c r="A402" s="83"/>
      <c r="B402" s="83"/>
      <c r="C402" s="83"/>
      <c r="D402" s="83"/>
      <c r="E402" s="83"/>
      <c r="F402" s="83"/>
      <c r="G402" s="83"/>
      <c r="H402" s="83"/>
      <c r="I402" s="84"/>
      <c r="J402" s="199"/>
      <c r="K402" s="86"/>
      <c r="L402" s="85"/>
      <c r="M402" s="85"/>
      <c r="N402" s="85"/>
      <c r="O402" s="158"/>
    </row>
    <row r="403" spans="1:15" x14ac:dyDescent="0.25">
      <c r="A403" s="83"/>
      <c r="B403" s="83"/>
      <c r="C403" s="83"/>
      <c r="D403" s="83"/>
      <c r="E403" s="83"/>
      <c r="F403" s="83"/>
      <c r="G403" s="83"/>
      <c r="H403" s="83"/>
      <c r="I403" s="84"/>
      <c r="J403" s="199"/>
      <c r="K403" s="86"/>
      <c r="L403" s="85"/>
      <c r="M403" s="85"/>
      <c r="N403" s="85"/>
      <c r="O403" s="158"/>
    </row>
    <row r="404" spans="1:15" x14ac:dyDescent="0.25">
      <c r="A404" s="83"/>
      <c r="B404" s="83"/>
      <c r="C404" s="83"/>
      <c r="D404" s="83"/>
      <c r="E404" s="83"/>
      <c r="F404" s="83"/>
      <c r="G404" s="83"/>
      <c r="H404" s="83"/>
      <c r="I404" s="84"/>
      <c r="J404" s="199"/>
      <c r="K404" s="86"/>
      <c r="L404" s="85"/>
      <c r="M404" s="85"/>
      <c r="N404" s="85"/>
      <c r="O404" s="158"/>
    </row>
    <row r="405" spans="1:15" x14ac:dyDescent="0.25">
      <c r="A405" s="83"/>
      <c r="B405" s="83"/>
      <c r="C405" s="83"/>
      <c r="D405" s="83"/>
      <c r="E405" s="83"/>
      <c r="F405" s="83"/>
      <c r="G405" s="83"/>
      <c r="H405" s="83"/>
      <c r="I405" s="84"/>
      <c r="J405" s="199"/>
      <c r="K405" s="86"/>
      <c r="L405" s="85"/>
      <c r="M405" s="85"/>
      <c r="N405" s="85"/>
      <c r="O405" s="158"/>
    </row>
    <row r="406" spans="1:15" x14ac:dyDescent="0.25">
      <c r="A406" s="83"/>
      <c r="B406" s="83"/>
      <c r="C406" s="83"/>
      <c r="D406" s="83"/>
      <c r="E406" s="83"/>
      <c r="F406" s="83"/>
      <c r="G406" s="83"/>
      <c r="H406" s="83"/>
      <c r="I406" s="84"/>
      <c r="J406" s="199"/>
      <c r="K406" s="86"/>
      <c r="L406" s="85"/>
      <c r="M406" s="85"/>
      <c r="N406" s="85"/>
      <c r="O406" s="158"/>
    </row>
    <row r="407" spans="1:15" x14ac:dyDescent="0.25">
      <c r="A407" s="83"/>
      <c r="B407" s="83"/>
      <c r="C407" s="83"/>
      <c r="D407" s="83"/>
      <c r="E407" s="83"/>
      <c r="F407" s="83"/>
      <c r="G407" s="83"/>
      <c r="H407" s="83"/>
      <c r="I407" s="84"/>
      <c r="J407" s="199"/>
      <c r="K407" s="86"/>
      <c r="L407" s="85"/>
      <c r="M407" s="85"/>
      <c r="N407" s="85"/>
      <c r="O407" s="158"/>
    </row>
    <row r="408" spans="1:15" x14ac:dyDescent="0.25">
      <c r="A408" s="83"/>
      <c r="B408" s="83"/>
      <c r="C408" s="83"/>
      <c r="D408" s="83"/>
      <c r="E408" s="83"/>
      <c r="F408" s="83"/>
      <c r="G408" s="83"/>
      <c r="H408" s="83"/>
      <c r="I408" s="84"/>
      <c r="J408" s="199"/>
      <c r="K408" s="86"/>
      <c r="L408" s="85"/>
      <c r="M408" s="85"/>
      <c r="N408" s="85"/>
      <c r="O408" s="158"/>
    </row>
    <row r="409" spans="1:15" x14ac:dyDescent="0.25">
      <c r="A409" s="83"/>
      <c r="B409" s="83"/>
      <c r="C409" s="83"/>
      <c r="D409" s="83"/>
      <c r="E409" s="83"/>
      <c r="F409" s="83"/>
      <c r="G409" s="83"/>
      <c r="H409" s="83"/>
      <c r="I409" s="84"/>
      <c r="J409" s="199"/>
      <c r="K409" s="86"/>
      <c r="L409" s="85"/>
      <c r="M409" s="85"/>
      <c r="N409" s="85"/>
      <c r="O409" s="158"/>
    </row>
    <row r="410" spans="1:15" x14ac:dyDescent="0.25">
      <c r="A410" s="83"/>
      <c r="B410" s="83"/>
      <c r="C410" s="83"/>
      <c r="D410" s="83"/>
      <c r="E410" s="83"/>
      <c r="F410" s="83"/>
      <c r="G410" s="83"/>
      <c r="H410" s="83"/>
      <c r="I410" s="84"/>
      <c r="J410" s="199"/>
      <c r="K410" s="86"/>
      <c r="L410" s="85"/>
      <c r="M410" s="85"/>
      <c r="N410" s="85"/>
      <c r="O410" s="158"/>
    </row>
    <row r="411" spans="1:15" x14ac:dyDescent="0.25">
      <c r="A411" s="83"/>
      <c r="B411" s="83"/>
      <c r="C411" s="83"/>
      <c r="D411" s="83"/>
      <c r="E411" s="83"/>
      <c r="F411" s="83"/>
      <c r="G411" s="83"/>
      <c r="H411" s="83"/>
      <c r="I411" s="84"/>
      <c r="J411" s="199"/>
      <c r="K411" s="86"/>
      <c r="L411" s="85"/>
      <c r="M411" s="85"/>
      <c r="N411" s="85"/>
      <c r="O411" s="158"/>
    </row>
    <row r="412" spans="1:15" x14ac:dyDescent="0.25">
      <c r="A412" s="83"/>
      <c r="B412" s="83"/>
      <c r="C412" s="83"/>
      <c r="D412" s="83"/>
      <c r="E412" s="83"/>
      <c r="F412" s="83"/>
      <c r="G412" s="83"/>
      <c r="H412" s="83"/>
      <c r="I412" s="84"/>
      <c r="J412" s="199"/>
      <c r="K412" s="86"/>
      <c r="L412" s="85"/>
      <c r="M412" s="85"/>
      <c r="N412" s="85"/>
      <c r="O412" s="158"/>
    </row>
    <row r="413" spans="1:15" x14ac:dyDescent="0.25">
      <c r="A413" s="83"/>
      <c r="B413" s="83"/>
      <c r="C413" s="83"/>
      <c r="D413" s="83"/>
      <c r="E413" s="83"/>
      <c r="F413" s="83"/>
      <c r="G413" s="83"/>
      <c r="H413" s="83"/>
      <c r="I413" s="84"/>
      <c r="J413" s="199"/>
      <c r="K413" s="86"/>
      <c r="L413" s="85"/>
      <c r="M413" s="85"/>
      <c r="N413" s="85"/>
      <c r="O413" s="158"/>
    </row>
    <row r="414" spans="1:15" x14ac:dyDescent="0.25">
      <c r="A414" s="83"/>
      <c r="B414" s="83"/>
      <c r="C414" s="83"/>
      <c r="D414" s="83"/>
      <c r="E414" s="83"/>
      <c r="F414" s="83"/>
      <c r="G414" s="83"/>
      <c r="H414" s="83"/>
      <c r="I414" s="84"/>
      <c r="J414" s="199"/>
      <c r="K414" s="86"/>
      <c r="L414" s="85"/>
      <c r="M414" s="85"/>
      <c r="N414" s="85"/>
      <c r="O414" s="158"/>
    </row>
    <row r="415" spans="1:15" x14ac:dyDescent="0.25">
      <c r="A415" s="83"/>
      <c r="B415" s="83"/>
      <c r="C415" s="83"/>
      <c r="D415" s="83"/>
      <c r="E415" s="83"/>
      <c r="F415" s="83"/>
      <c r="G415" s="83"/>
      <c r="H415" s="83"/>
      <c r="I415" s="84"/>
      <c r="J415" s="199"/>
      <c r="K415" s="86"/>
      <c r="L415" s="85"/>
      <c r="M415" s="85"/>
      <c r="N415" s="85"/>
      <c r="O415" s="158"/>
    </row>
    <row r="416" spans="1:15" x14ac:dyDescent="0.25">
      <c r="A416" s="83"/>
      <c r="B416" s="83"/>
      <c r="C416" s="83"/>
      <c r="D416" s="83"/>
      <c r="E416" s="83"/>
      <c r="F416" s="83"/>
      <c r="G416" s="83"/>
      <c r="H416" s="83"/>
      <c r="I416" s="84"/>
      <c r="J416" s="199"/>
      <c r="K416" s="86"/>
      <c r="L416" s="85"/>
      <c r="M416" s="85"/>
      <c r="N416" s="85"/>
      <c r="O416" s="158"/>
    </row>
    <row r="417" spans="1:15" x14ac:dyDescent="0.25">
      <c r="A417" s="83"/>
      <c r="B417" s="83"/>
      <c r="C417" s="83"/>
      <c r="D417" s="83"/>
      <c r="E417" s="83"/>
      <c r="F417" s="83"/>
      <c r="G417" s="83"/>
      <c r="H417" s="83"/>
      <c r="I417" s="84"/>
      <c r="J417" s="199"/>
      <c r="K417" s="86"/>
      <c r="L417" s="85"/>
      <c r="M417" s="85"/>
      <c r="N417" s="85"/>
      <c r="O417" s="158"/>
    </row>
    <row r="418" spans="1:15" x14ac:dyDescent="0.25">
      <c r="A418" s="83"/>
      <c r="B418" s="83"/>
      <c r="C418" s="83"/>
      <c r="D418" s="83"/>
      <c r="E418" s="83"/>
      <c r="F418" s="83"/>
      <c r="G418" s="83"/>
      <c r="H418" s="83"/>
      <c r="I418" s="84"/>
      <c r="J418" s="199"/>
      <c r="K418" s="86"/>
      <c r="L418" s="85"/>
      <c r="M418" s="85"/>
      <c r="N418" s="85"/>
      <c r="O418" s="158"/>
    </row>
    <row r="419" spans="1:15" x14ac:dyDescent="0.25">
      <c r="A419" s="83"/>
      <c r="B419" s="83"/>
      <c r="C419" s="83"/>
      <c r="D419" s="83"/>
      <c r="E419" s="83"/>
      <c r="F419" s="83"/>
      <c r="G419" s="83"/>
      <c r="H419" s="83"/>
      <c r="I419" s="84"/>
      <c r="J419" s="199"/>
      <c r="K419" s="86"/>
      <c r="L419" s="85"/>
      <c r="M419" s="85"/>
      <c r="N419" s="85"/>
      <c r="O419" s="158"/>
    </row>
    <row r="420" spans="1:15" x14ac:dyDescent="0.25">
      <c r="A420" s="83"/>
      <c r="B420" s="83"/>
      <c r="C420" s="83"/>
      <c r="D420" s="83"/>
      <c r="E420" s="83"/>
      <c r="F420" s="83"/>
      <c r="G420" s="83"/>
      <c r="H420" s="83"/>
      <c r="I420" s="84"/>
      <c r="J420" s="199"/>
      <c r="K420" s="86"/>
      <c r="L420" s="85"/>
      <c r="M420" s="85"/>
      <c r="N420" s="85"/>
      <c r="O420" s="158"/>
    </row>
    <row r="421" spans="1:15" x14ac:dyDescent="0.25">
      <c r="A421" s="83"/>
      <c r="B421" s="83"/>
      <c r="C421" s="83"/>
      <c r="D421" s="83"/>
      <c r="E421" s="83"/>
      <c r="F421" s="83"/>
      <c r="G421" s="83"/>
      <c r="H421" s="83"/>
      <c r="I421" s="84"/>
      <c r="J421" s="199"/>
      <c r="K421" s="86"/>
      <c r="L421" s="85"/>
      <c r="M421" s="85"/>
      <c r="N421" s="85"/>
      <c r="O421" s="158"/>
    </row>
    <row r="422" spans="1:15" x14ac:dyDescent="0.25">
      <c r="A422" s="83"/>
      <c r="B422" s="83"/>
      <c r="C422" s="83"/>
      <c r="D422" s="83"/>
      <c r="E422" s="83"/>
      <c r="F422" s="83"/>
      <c r="G422" s="83"/>
      <c r="H422" s="83"/>
      <c r="I422" s="84"/>
      <c r="J422" s="199"/>
      <c r="K422" s="86"/>
      <c r="L422" s="85"/>
      <c r="M422" s="85"/>
      <c r="N422" s="85"/>
      <c r="O422" s="158"/>
    </row>
    <row r="423" spans="1:15" x14ac:dyDescent="0.25">
      <c r="A423" s="83"/>
      <c r="B423" s="83"/>
      <c r="C423" s="83"/>
      <c r="D423" s="83"/>
      <c r="E423" s="83"/>
      <c r="F423" s="83"/>
      <c r="G423" s="83"/>
      <c r="H423" s="83"/>
      <c r="I423" s="84"/>
      <c r="J423" s="199"/>
      <c r="K423" s="86"/>
      <c r="L423" s="85"/>
      <c r="M423" s="85"/>
      <c r="N423" s="85"/>
      <c r="O423" s="158"/>
    </row>
    <row r="424" spans="1:15" x14ac:dyDescent="0.25">
      <c r="A424" s="83"/>
      <c r="B424" s="83"/>
      <c r="C424" s="83"/>
      <c r="D424" s="83"/>
      <c r="E424" s="83"/>
      <c r="F424" s="83"/>
      <c r="G424" s="83"/>
      <c r="H424" s="83"/>
      <c r="I424" s="84"/>
      <c r="J424" s="199"/>
      <c r="K424" s="86"/>
      <c r="L424" s="85"/>
      <c r="M424" s="85"/>
      <c r="N424" s="85"/>
      <c r="O424" s="158"/>
    </row>
    <row r="425" spans="1:15" x14ac:dyDescent="0.25">
      <c r="A425" s="83"/>
      <c r="B425" s="83"/>
      <c r="C425" s="83"/>
      <c r="D425" s="83"/>
      <c r="E425" s="83"/>
      <c r="F425" s="83"/>
      <c r="G425" s="83"/>
      <c r="H425" s="83"/>
      <c r="I425" s="84"/>
      <c r="J425" s="199"/>
      <c r="K425" s="86"/>
      <c r="L425" s="85"/>
      <c r="M425" s="85"/>
      <c r="N425" s="85"/>
      <c r="O425" s="158"/>
    </row>
    <row r="426" spans="1:15" x14ac:dyDescent="0.25">
      <c r="A426" s="83"/>
      <c r="B426" s="83"/>
      <c r="C426" s="83"/>
      <c r="D426" s="83"/>
      <c r="E426" s="83"/>
      <c r="F426" s="83"/>
      <c r="G426" s="83"/>
      <c r="H426" s="83"/>
      <c r="I426" s="84"/>
      <c r="J426" s="199"/>
      <c r="K426" s="86"/>
      <c r="L426" s="85"/>
      <c r="M426" s="85"/>
      <c r="N426" s="85"/>
      <c r="O426" s="158"/>
    </row>
    <row r="427" spans="1:15" x14ac:dyDescent="0.25">
      <c r="A427" s="83"/>
      <c r="B427" s="83"/>
      <c r="C427" s="83"/>
      <c r="D427" s="83"/>
      <c r="E427" s="83"/>
      <c r="F427" s="83"/>
      <c r="G427" s="83"/>
      <c r="H427" s="83"/>
      <c r="I427" s="84"/>
      <c r="J427" s="199"/>
      <c r="K427" s="86"/>
      <c r="L427" s="85"/>
      <c r="M427" s="85"/>
      <c r="N427" s="85"/>
      <c r="O427" s="158"/>
    </row>
    <row r="428" spans="1:15" x14ac:dyDescent="0.25">
      <c r="A428" s="83"/>
      <c r="B428" s="83"/>
      <c r="C428" s="83"/>
      <c r="D428" s="83"/>
      <c r="E428" s="83"/>
      <c r="F428" s="83"/>
      <c r="G428" s="83"/>
      <c r="H428" s="83"/>
      <c r="I428" s="84"/>
      <c r="J428" s="199"/>
      <c r="K428" s="86"/>
      <c r="L428" s="85"/>
      <c r="M428" s="85"/>
      <c r="N428" s="85"/>
      <c r="O428" s="158"/>
    </row>
    <row r="429" spans="1:15" x14ac:dyDescent="0.25">
      <c r="A429" s="83"/>
      <c r="B429" s="83"/>
      <c r="C429" s="83"/>
      <c r="D429" s="83"/>
      <c r="E429" s="83"/>
      <c r="F429" s="83"/>
      <c r="G429" s="83"/>
      <c r="H429" s="83"/>
      <c r="I429" s="84"/>
      <c r="J429" s="199"/>
      <c r="K429" s="86"/>
      <c r="L429" s="85"/>
      <c r="M429" s="85"/>
      <c r="N429" s="85"/>
      <c r="O429" s="158"/>
    </row>
    <row r="430" spans="1:15" x14ac:dyDescent="0.25">
      <c r="A430" s="83"/>
      <c r="B430" s="83"/>
      <c r="C430" s="83"/>
      <c r="D430" s="83"/>
      <c r="E430" s="83"/>
      <c r="F430" s="83"/>
      <c r="G430" s="83"/>
      <c r="H430" s="83"/>
      <c r="I430" s="84"/>
      <c r="J430" s="199"/>
      <c r="K430" s="86"/>
      <c r="L430" s="85"/>
      <c r="M430" s="85"/>
      <c r="N430" s="85"/>
      <c r="O430" s="158"/>
    </row>
    <row r="431" spans="1:15" x14ac:dyDescent="0.25">
      <c r="A431" s="83"/>
      <c r="B431" s="83"/>
      <c r="C431" s="83"/>
      <c r="D431" s="83"/>
      <c r="E431" s="83"/>
      <c r="F431" s="83"/>
      <c r="G431" s="83"/>
      <c r="H431" s="83"/>
      <c r="I431" s="84"/>
      <c r="J431" s="199"/>
      <c r="K431" s="86"/>
      <c r="L431" s="85"/>
      <c r="M431" s="85"/>
      <c r="N431" s="85"/>
      <c r="O431" s="158"/>
    </row>
    <row r="432" spans="1:15" x14ac:dyDescent="0.25">
      <c r="A432" s="83"/>
      <c r="B432" s="83"/>
      <c r="C432" s="83"/>
      <c r="D432" s="83"/>
      <c r="E432" s="83"/>
      <c r="F432" s="83"/>
      <c r="G432" s="83"/>
      <c r="H432" s="83"/>
      <c r="I432" s="84"/>
      <c r="J432" s="199"/>
      <c r="K432" s="86"/>
      <c r="L432" s="85"/>
      <c r="M432" s="85"/>
      <c r="N432" s="85"/>
      <c r="O432" s="158"/>
    </row>
    <row r="433" spans="1:15" x14ac:dyDescent="0.25">
      <c r="A433" s="83"/>
      <c r="B433" s="83"/>
      <c r="C433" s="83"/>
      <c r="D433" s="83"/>
      <c r="E433" s="83"/>
      <c r="F433" s="83"/>
      <c r="G433" s="83"/>
      <c r="H433" s="83"/>
      <c r="I433" s="84"/>
      <c r="J433" s="199"/>
      <c r="K433" s="86"/>
      <c r="L433" s="85"/>
      <c r="M433" s="85"/>
      <c r="N433" s="85"/>
      <c r="O433" s="158"/>
    </row>
    <row r="434" spans="1:15" x14ac:dyDescent="0.25">
      <c r="A434" s="83"/>
      <c r="B434" s="83"/>
      <c r="C434" s="83"/>
      <c r="D434" s="83"/>
      <c r="E434" s="83"/>
      <c r="F434" s="83"/>
      <c r="G434" s="83"/>
      <c r="H434" s="83"/>
      <c r="I434" s="84"/>
      <c r="J434" s="199"/>
      <c r="K434" s="86"/>
      <c r="L434" s="85"/>
      <c r="M434" s="85"/>
      <c r="N434" s="85"/>
      <c r="O434" s="158"/>
    </row>
    <row r="435" spans="1:15" x14ac:dyDescent="0.25">
      <c r="A435" s="83"/>
      <c r="B435" s="83"/>
      <c r="C435" s="83"/>
      <c r="D435" s="83"/>
      <c r="E435" s="83"/>
      <c r="F435" s="83"/>
      <c r="G435" s="83"/>
      <c r="H435" s="83"/>
      <c r="I435" s="84"/>
      <c r="J435" s="199"/>
      <c r="K435" s="86"/>
      <c r="L435" s="85"/>
      <c r="M435" s="85"/>
      <c r="N435" s="85"/>
      <c r="O435" s="158"/>
    </row>
    <row r="436" spans="1:15" x14ac:dyDescent="0.25">
      <c r="A436" s="83"/>
      <c r="B436" s="83"/>
      <c r="C436" s="83"/>
      <c r="D436" s="83"/>
      <c r="E436" s="83"/>
      <c r="F436" s="83"/>
      <c r="G436" s="83"/>
      <c r="H436" s="83"/>
      <c r="I436" s="84"/>
      <c r="J436" s="199"/>
      <c r="K436" s="86"/>
      <c r="L436" s="85"/>
      <c r="M436" s="85"/>
      <c r="N436" s="85"/>
      <c r="O436" s="158"/>
    </row>
    <row r="437" spans="1:15" x14ac:dyDescent="0.25">
      <c r="A437" s="83"/>
      <c r="B437" s="83"/>
      <c r="C437" s="83"/>
      <c r="D437" s="83"/>
      <c r="E437" s="83"/>
      <c r="F437" s="83"/>
      <c r="G437" s="83"/>
      <c r="H437" s="83"/>
      <c r="I437" s="84"/>
      <c r="J437" s="199"/>
      <c r="K437" s="86"/>
      <c r="L437" s="85"/>
      <c r="M437" s="85"/>
      <c r="N437" s="85"/>
      <c r="O437" s="158"/>
    </row>
    <row r="438" spans="1:15" x14ac:dyDescent="0.25">
      <c r="A438" s="83"/>
      <c r="B438" s="83"/>
      <c r="C438" s="83"/>
      <c r="D438" s="83"/>
      <c r="E438" s="83"/>
      <c r="F438" s="83"/>
      <c r="G438" s="83"/>
      <c r="H438" s="83"/>
      <c r="I438" s="84"/>
      <c r="J438" s="199"/>
      <c r="K438" s="86"/>
      <c r="L438" s="85"/>
      <c r="M438" s="85"/>
      <c r="N438" s="85"/>
      <c r="O438" s="158"/>
    </row>
    <row r="439" spans="1:15" x14ac:dyDescent="0.25">
      <c r="A439" s="83"/>
      <c r="B439" s="83"/>
      <c r="C439" s="83"/>
      <c r="D439" s="83"/>
      <c r="E439" s="83"/>
      <c r="F439" s="83"/>
      <c r="G439" s="83"/>
      <c r="H439" s="83"/>
      <c r="I439" s="84"/>
      <c r="J439" s="199"/>
      <c r="K439" s="86"/>
      <c r="L439" s="85"/>
      <c r="M439" s="85"/>
      <c r="N439" s="85"/>
      <c r="O439" s="158"/>
    </row>
    <row r="440" spans="1:15" x14ac:dyDescent="0.25">
      <c r="A440" s="83"/>
      <c r="B440" s="83"/>
      <c r="C440" s="83"/>
      <c r="D440" s="83"/>
      <c r="E440" s="83"/>
      <c r="F440" s="83"/>
      <c r="G440" s="83"/>
      <c r="H440" s="83"/>
      <c r="I440" s="84"/>
      <c r="J440" s="199"/>
      <c r="K440" s="86"/>
      <c r="L440" s="85"/>
      <c r="M440" s="85"/>
      <c r="N440" s="85"/>
      <c r="O440" s="158"/>
    </row>
    <row r="441" spans="1:15" x14ac:dyDescent="0.25">
      <c r="A441" s="83"/>
      <c r="B441" s="83"/>
      <c r="C441" s="83"/>
      <c r="D441" s="83"/>
      <c r="E441" s="83"/>
      <c r="F441" s="83"/>
      <c r="G441" s="83"/>
      <c r="H441" s="83"/>
      <c r="I441" s="84"/>
      <c r="J441" s="199"/>
      <c r="K441" s="86"/>
      <c r="L441" s="85"/>
      <c r="M441" s="85"/>
      <c r="N441" s="85"/>
      <c r="O441" s="158"/>
    </row>
    <row r="442" spans="1:15" x14ac:dyDescent="0.25">
      <c r="A442" s="83"/>
      <c r="B442" s="83"/>
      <c r="C442" s="83"/>
      <c r="D442" s="83"/>
      <c r="E442" s="83"/>
      <c r="F442" s="83"/>
      <c r="G442" s="83"/>
      <c r="H442" s="83"/>
      <c r="I442" s="84"/>
      <c r="J442" s="199"/>
      <c r="K442" s="86"/>
      <c r="L442" s="85"/>
      <c r="M442" s="85"/>
      <c r="N442" s="85"/>
      <c r="O442" s="158"/>
    </row>
    <row r="443" spans="1:15" x14ac:dyDescent="0.25">
      <c r="A443" s="83"/>
      <c r="B443" s="83"/>
      <c r="C443" s="83"/>
      <c r="D443" s="83"/>
      <c r="E443" s="83"/>
      <c r="F443" s="83"/>
      <c r="G443" s="83"/>
      <c r="H443" s="83"/>
      <c r="I443" s="84"/>
      <c r="J443" s="199"/>
      <c r="K443" s="86"/>
      <c r="L443" s="85"/>
      <c r="M443" s="85"/>
      <c r="N443" s="85"/>
      <c r="O443" s="158"/>
    </row>
    <row r="444" spans="1:15" x14ac:dyDescent="0.25">
      <c r="A444" s="83"/>
      <c r="B444" s="83"/>
      <c r="C444" s="83"/>
      <c r="D444" s="83"/>
      <c r="E444" s="83"/>
      <c r="F444" s="83"/>
      <c r="G444" s="83"/>
      <c r="H444" s="83"/>
      <c r="I444" s="84"/>
      <c r="J444" s="199"/>
      <c r="K444" s="86"/>
      <c r="L444" s="85"/>
      <c r="M444" s="85"/>
      <c r="N444" s="85"/>
      <c r="O444" s="158"/>
    </row>
    <row r="445" spans="1:15" x14ac:dyDescent="0.25">
      <c r="A445" s="83"/>
      <c r="B445" s="83"/>
      <c r="C445" s="83"/>
      <c r="D445" s="83"/>
      <c r="E445" s="83"/>
      <c r="F445" s="83"/>
      <c r="G445" s="83"/>
      <c r="H445" s="83"/>
      <c r="I445" s="84"/>
      <c r="J445" s="199"/>
      <c r="K445" s="86"/>
      <c r="L445" s="85"/>
      <c r="M445" s="85"/>
      <c r="N445" s="85"/>
      <c r="O445" s="158"/>
    </row>
    <row r="446" spans="1:15" x14ac:dyDescent="0.25">
      <c r="A446" s="83"/>
      <c r="B446" s="83"/>
      <c r="C446" s="83"/>
      <c r="D446" s="83"/>
      <c r="E446" s="83"/>
      <c r="F446" s="83"/>
      <c r="G446" s="83"/>
      <c r="H446" s="83"/>
      <c r="I446" s="84"/>
      <c r="J446" s="199"/>
      <c r="K446" s="86"/>
      <c r="L446" s="85"/>
      <c r="M446" s="85"/>
      <c r="N446" s="85"/>
      <c r="O446" s="158"/>
    </row>
    <row r="447" spans="1:15" x14ac:dyDescent="0.25">
      <c r="A447" s="83"/>
      <c r="B447" s="83"/>
      <c r="C447" s="83"/>
      <c r="D447" s="83"/>
      <c r="E447" s="83"/>
      <c r="F447" s="83"/>
      <c r="G447" s="83"/>
      <c r="H447" s="83"/>
      <c r="I447" s="84"/>
      <c r="J447" s="199"/>
      <c r="K447" s="86"/>
      <c r="L447" s="85"/>
      <c r="M447" s="85"/>
      <c r="N447" s="85"/>
      <c r="O447" s="158"/>
    </row>
    <row r="448" spans="1:15" x14ac:dyDescent="0.25">
      <c r="A448" s="83"/>
      <c r="B448" s="83"/>
      <c r="C448" s="83"/>
      <c r="D448" s="83"/>
      <c r="E448" s="83"/>
      <c r="F448" s="83"/>
      <c r="G448" s="83"/>
      <c r="H448" s="83"/>
      <c r="I448" s="84"/>
      <c r="J448" s="199"/>
      <c r="K448" s="86"/>
      <c r="L448" s="85"/>
      <c r="M448" s="85"/>
      <c r="N448" s="85"/>
      <c r="O448" s="158"/>
    </row>
    <row r="449" spans="1:15" x14ac:dyDescent="0.25">
      <c r="A449" s="83"/>
      <c r="B449" s="83"/>
      <c r="C449" s="83"/>
      <c r="D449" s="83"/>
      <c r="E449" s="83"/>
      <c r="F449" s="83"/>
      <c r="G449" s="83"/>
      <c r="H449" s="83"/>
      <c r="I449" s="84"/>
      <c r="J449" s="199"/>
      <c r="K449" s="86"/>
      <c r="L449" s="85"/>
      <c r="M449" s="85"/>
      <c r="N449" s="85"/>
      <c r="O449" s="158"/>
    </row>
    <row r="450" spans="1:15" x14ac:dyDescent="0.25">
      <c r="A450" s="83"/>
      <c r="B450" s="83"/>
      <c r="C450" s="83"/>
      <c r="D450" s="83"/>
      <c r="E450" s="83"/>
      <c r="F450" s="83"/>
      <c r="G450" s="83"/>
      <c r="H450" s="83"/>
      <c r="I450" s="84"/>
      <c r="J450" s="199"/>
      <c r="K450" s="86"/>
      <c r="L450" s="85"/>
      <c r="M450" s="85"/>
      <c r="N450" s="85"/>
      <c r="O450" s="158"/>
    </row>
    <row r="451" spans="1:15" x14ac:dyDescent="0.25">
      <c r="A451" s="83"/>
      <c r="B451" s="83"/>
      <c r="C451" s="83"/>
      <c r="D451" s="83"/>
      <c r="E451" s="83"/>
      <c r="F451" s="83"/>
      <c r="G451" s="83"/>
      <c r="H451" s="83"/>
      <c r="I451" s="84"/>
      <c r="J451" s="199"/>
      <c r="K451" s="86"/>
      <c r="L451" s="85"/>
      <c r="M451" s="85"/>
      <c r="N451" s="85"/>
      <c r="O451" s="158"/>
    </row>
    <row r="452" spans="1:15" x14ac:dyDescent="0.25">
      <c r="A452" s="83"/>
      <c r="B452" s="83"/>
      <c r="C452" s="83"/>
      <c r="D452" s="83"/>
      <c r="E452" s="83"/>
      <c r="F452" s="83"/>
      <c r="G452" s="83"/>
      <c r="H452" s="83"/>
      <c r="I452" s="84"/>
      <c r="J452" s="199"/>
      <c r="K452" s="86"/>
      <c r="L452" s="85"/>
      <c r="M452" s="85"/>
      <c r="N452" s="85"/>
      <c r="O452" s="158"/>
    </row>
    <row r="453" spans="1:15" x14ac:dyDescent="0.25">
      <c r="A453" s="83"/>
      <c r="B453" s="83"/>
      <c r="C453" s="83"/>
      <c r="D453" s="83"/>
      <c r="E453" s="83"/>
      <c r="F453" s="83"/>
      <c r="G453" s="83"/>
      <c r="H453" s="83"/>
      <c r="I453" s="84"/>
      <c r="J453" s="199"/>
      <c r="K453" s="86"/>
      <c r="L453" s="85"/>
      <c r="M453" s="85"/>
      <c r="N453" s="85"/>
      <c r="O453" s="158"/>
    </row>
    <row r="454" spans="1:15" x14ac:dyDescent="0.25">
      <c r="A454" s="83"/>
      <c r="B454" s="83"/>
      <c r="C454" s="83"/>
      <c r="D454" s="83"/>
      <c r="E454" s="83"/>
      <c r="F454" s="83"/>
      <c r="G454" s="83"/>
      <c r="H454" s="83"/>
      <c r="I454" s="84"/>
      <c r="J454" s="199"/>
      <c r="K454" s="86"/>
      <c r="L454" s="85"/>
      <c r="M454" s="85"/>
      <c r="N454" s="85"/>
      <c r="O454" s="158"/>
    </row>
    <row r="455" spans="1:15" x14ac:dyDescent="0.25">
      <c r="A455" s="83"/>
      <c r="B455" s="83"/>
      <c r="C455" s="83"/>
      <c r="D455" s="83"/>
      <c r="E455" s="83"/>
      <c r="F455" s="83"/>
      <c r="G455" s="83"/>
      <c r="H455" s="83"/>
      <c r="I455" s="84"/>
      <c r="J455" s="199"/>
      <c r="K455" s="86"/>
      <c r="L455" s="85"/>
      <c r="M455" s="85"/>
      <c r="N455" s="85"/>
      <c r="O455" s="158"/>
    </row>
    <row r="456" spans="1:15" x14ac:dyDescent="0.25">
      <c r="A456" s="83"/>
      <c r="B456" s="83"/>
      <c r="C456" s="83"/>
      <c r="D456" s="83"/>
      <c r="E456" s="83"/>
      <c r="F456" s="83"/>
      <c r="G456" s="83"/>
      <c r="H456" s="83"/>
      <c r="I456" s="84"/>
      <c r="J456" s="199"/>
      <c r="K456" s="86"/>
      <c r="L456" s="85"/>
      <c r="M456" s="85"/>
      <c r="N456" s="85"/>
      <c r="O456" s="158"/>
    </row>
    <row r="457" spans="1:15" x14ac:dyDescent="0.25">
      <c r="A457" s="83"/>
      <c r="B457" s="83"/>
      <c r="C457" s="83"/>
      <c r="D457" s="83"/>
      <c r="E457" s="83"/>
      <c r="F457" s="83"/>
      <c r="G457" s="83"/>
      <c r="H457" s="83"/>
      <c r="I457" s="84"/>
      <c r="J457" s="199"/>
      <c r="K457" s="86"/>
      <c r="L457" s="85"/>
      <c r="M457" s="85"/>
      <c r="N457" s="85"/>
      <c r="O457" s="158"/>
    </row>
    <row r="458" spans="1:15" x14ac:dyDescent="0.25">
      <c r="A458" s="83"/>
      <c r="B458" s="83"/>
      <c r="C458" s="83"/>
      <c r="D458" s="83"/>
      <c r="E458" s="83"/>
      <c r="F458" s="83"/>
      <c r="G458" s="83"/>
      <c r="H458" s="83"/>
      <c r="I458" s="84"/>
      <c r="J458" s="199"/>
      <c r="K458" s="86"/>
      <c r="L458" s="85"/>
      <c r="M458" s="85"/>
      <c r="N458" s="85"/>
      <c r="O458" s="158"/>
    </row>
    <row r="459" spans="1:15" x14ac:dyDescent="0.25">
      <c r="A459" s="83"/>
      <c r="B459" s="83"/>
      <c r="C459" s="83"/>
      <c r="D459" s="83"/>
      <c r="E459" s="83"/>
      <c r="F459" s="83"/>
      <c r="G459" s="83"/>
      <c r="H459" s="83"/>
      <c r="I459" s="84"/>
      <c r="J459" s="199"/>
      <c r="K459" s="86"/>
      <c r="L459" s="85"/>
      <c r="M459" s="85"/>
      <c r="N459" s="85"/>
      <c r="O459" s="158"/>
    </row>
    <row r="460" spans="1:15" x14ac:dyDescent="0.25">
      <c r="A460" s="83"/>
      <c r="B460" s="83"/>
      <c r="C460" s="83"/>
      <c r="D460" s="83"/>
      <c r="E460" s="83"/>
      <c r="F460" s="83"/>
      <c r="G460" s="83"/>
      <c r="H460" s="83"/>
      <c r="I460" s="84"/>
      <c r="J460" s="199"/>
      <c r="K460" s="86"/>
      <c r="L460" s="85"/>
      <c r="M460" s="85"/>
      <c r="N460" s="85"/>
      <c r="O460" s="158"/>
    </row>
    <row r="461" spans="1:15" x14ac:dyDescent="0.25">
      <c r="A461" s="83"/>
      <c r="B461" s="83"/>
      <c r="C461" s="83"/>
      <c r="D461" s="83"/>
      <c r="E461" s="83"/>
      <c r="F461" s="83"/>
      <c r="G461" s="83"/>
      <c r="H461" s="83"/>
      <c r="I461" s="84"/>
      <c r="J461" s="199"/>
      <c r="K461" s="86"/>
      <c r="L461" s="85"/>
      <c r="M461" s="85"/>
      <c r="N461" s="85"/>
      <c r="O461" s="158"/>
    </row>
    <row r="462" spans="1:15" x14ac:dyDescent="0.25">
      <c r="A462" s="83"/>
      <c r="B462" s="83"/>
      <c r="C462" s="83"/>
      <c r="D462" s="83"/>
      <c r="E462" s="83"/>
      <c r="F462" s="83"/>
      <c r="G462" s="83"/>
      <c r="H462" s="83"/>
      <c r="I462" s="84"/>
      <c r="J462" s="199"/>
      <c r="K462" s="86"/>
      <c r="L462" s="85"/>
      <c r="M462" s="85"/>
      <c r="N462" s="85"/>
      <c r="O462" s="158"/>
    </row>
    <row r="463" spans="1:15" x14ac:dyDescent="0.25">
      <c r="A463" s="83"/>
      <c r="B463" s="83"/>
      <c r="C463" s="83"/>
      <c r="D463" s="83"/>
      <c r="E463" s="83"/>
      <c r="F463" s="83"/>
      <c r="G463" s="83"/>
      <c r="H463" s="83"/>
      <c r="I463" s="84"/>
      <c r="J463" s="199"/>
      <c r="K463" s="86"/>
      <c r="L463" s="85"/>
      <c r="M463" s="85"/>
      <c r="N463" s="85"/>
      <c r="O463" s="158"/>
    </row>
    <row r="464" spans="1:15" x14ac:dyDescent="0.25">
      <c r="A464" s="83"/>
      <c r="B464" s="83"/>
      <c r="C464" s="83"/>
      <c r="D464" s="83"/>
      <c r="E464" s="83"/>
      <c r="F464" s="83"/>
      <c r="G464" s="83"/>
      <c r="H464" s="83"/>
      <c r="I464" s="84"/>
      <c r="J464" s="199"/>
      <c r="K464" s="86"/>
      <c r="L464" s="85"/>
      <c r="M464" s="85"/>
      <c r="N464" s="85"/>
      <c r="O464" s="158"/>
    </row>
    <row r="465" spans="1:15" x14ac:dyDescent="0.25">
      <c r="A465" s="83"/>
      <c r="B465" s="83"/>
      <c r="C465" s="83"/>
      <c r="D465" s="83"/>
      <c r="E465" s="83"/>
      <c r="F465" s="83"/>
      <c r="G465" s="83"/>
      <c r="H465" s="83"/>
      <c r="I465" s="84"/>
      <c r="J465" s="199"/>
      <c r="K465" s="86"/>
      <c r="L465" s="85"/>
      <c r="M465" s="85"/>
      <c r="N465" s="85"/>
      <c r="O465" s="158"/>
    </row>
    <row r="466" spans="1:15" x14ac:dyDescent="0.25">
      <c r="A466" s="83"/>
      <c r="B466" s="83"/>
      <c r="C466" s="83"/>
      <c r="D466" s="83"/>
      <c r="E466" s="83"/>
      <c r="F466" s="83"/>
      <c r="G466" s="83"/>
      <c r="H466" s="83"/>
      <c r="I466" s="84"/>
      <c r="J466" s="199"/>
      <c r="K466" s="86"/>
      <c r="L466" s="85"/>
      <c r="M466" s="85"/>
      <c r="N466" s="85"/>
      <c r="O466" s="158"/>
    </row>
    <row r="467" spans="1:15" x14ac:dyDescent="0.25">
      <c r="A467" s="83"/>
      <c r="B467" s="83"/>
      <c r="C467" s="83"/>
      <c r="D467" s="83"/>
      <c r="E467" s="83"/>
      <c r="F467" s="83"/>
      <c r="G467" s="83"/>
      <c r="H467" s="83"/>
      <c r="I467" s="84"/>
      <c r="J467" s="199"/>
      <c r="K467" s="86"/>
      <c r="L467" s="85"/>
      <c r="M467" s="85"/>
      <c r="N467" s="85"/>
      <c r="O467" s="158"/>
    </row>
    <row r="468" spans="1:15" x14ac:dyDescent="0.25">
      <c r="A468" s="83"/>
      <c r="B468" s="83"/>
      <c r="C468" s="83"/>
      <c r="D468" s="83"/>
      <c r="E468" s="83"/>
      <c r="F468" s="83"/>
      <c r="G468" s="83"/>
      <c r="H468" s="83"/>
      <c r="I468" s="84"/>
      <c r="J468" s="199"/>
      <c r="K468" s="86"/>
      <c r="L468" s="85"/>
      <c r="M468" s="85"/>
      <c r="N468" s="85"/>
      <c r="O468" s="158"/>
    </row>
    <row r="469" spans="1:15" x14ac:dyDescent="0.25">
      <c r="A469" s="83"/>
      <c r="B469" s="83"/>
      <c r="C469" s="83"/>
      <c r="D469" s="83"/>
      <c r="E469" s="83"/>
      <c r="F469" s="83"/>
      <c r="G469" s="83"/>
      <c r="H469" s="83"/>
      <c r="I469" s="84"/>
      <c r="J469" s="199"/>
      <c r="K469" s="86"/>
      <c r="L469" s="85"/>
      <c r="M469" s="85"/>
      <c r="N469" s="85"/>
      <c r="O469" s="158"/>
    </row>
    <row r="470" spans="1:15" x14ac:dyDescent="0.25">
      <c r="A470" s="83"/>
      <c r="B470" s="83"/>
      <c r="C470" s="83"/>
      <c r="D470" s="83"/>
      <c r="E470" s="83"/>
      <c r="F470" s="83"/>
      <c r="G470" s="83"/>
      <c r="H470" s="83"/>
      <c r="I470" s="84"/>
      <c r="J470" s="199"/>
      <c r="K470" s="86"/>
      <c r="L470" s="85"/>
      <c r="M470" s="85"/>
      <c r="N470" s="85"/>
      <c r="O470" s="158"/>
    </row>
    <row r="471" spans="1:15" x14ac:dyDescent="0.25">
      <c r="A471" s="83"/>
      <c r="B471" s="83"/>
      <c r="C471" s="83"/>
      <c r="D471" s="83"/>
      <c r="E471" s="83"/>
      <c r="F471" s="83"/>
      <c r="G471" s="83"/>
      <c r="H471" s="83"/>
      <c r="I471" s="84"/>
      <c r="J471" s="199"/>
      <c r="K471" s="86"/>
      <c r="L471" s="85"/>
      <c r="M471" s="85"/>
      <c r="N471" s="85"/>
      <c r="O471" s="158"/>
    </row>
    <row r="472" spans="1:15" x14ac:dyDescent="0.25">
      <c r="A472" s="83"/>
      <c r="B472" s="83"/>
      <c r="C472" s="83"/>
      <c r="D472" s="83"/>
      <c r="E472" s="83"/>
      <c r="F472" s="83"/>
      <c r="G472" s="83"/>
      <c r="H472" s="83"/>
      <c r="I472" s="84"/>
      <c r="J472" s="199"/>
      <c r="K472" s="86"/>
      <c r="L472" s="85"/>
      <c r="M472" s="85"/>
      <c r="N472" s="85"/>
      <c r="O472" s="158"/>
    </row>
    <row r="473" spans="1:15" x14ac:dyDescent="0.25">
      <c r="A473" s="83"/>
      <c r="B473" s="83"/>
      <c r="C473" s="83"/>
      <c r="D473" s="83"/>
      <c r="E473" s="83"/>
      <c r="F473" s="83"/>
      <c r="G473" s="83"/>
      <c r="H473" s="83"/>
      <c r="I473" s="84"/>
      <c r="J473" s="199"/>
      <c r="K473" s="86"/>
      <c r="L473" s="85"/>
      <c r="M473" s="85"/>
      <c r="N473" s="85"/>
      <c r="O473" s="158"/>
    </row>
    <row r="474" spans="1:15" x14ac:dyDescent="0.25">
      <c r="A474" s="83"/>
      <c r="B474" s="83"/>
      <c r="C474" s="83"/>
      <c r="D474" s="83"/>
      <c r="E474" s="83"/>
      <c r="F474" s="83"/>
      <c r="G474" s="83"/>
      <c r="H474" s="83"/>
      <c r="I474" s="84"/>
      <c r="J474" s="199"/>
      <c r="K474" s="86"/>
      <c r="L474" s="85"/>
      <c r="M474" s="85"/>
      <c r="N474" s="85"/>
      <c r="O474" s="158"/>
    </row>
    <row r="475" spans="1:15" x14ac:dyDescent="0.25">
      <c r="A475" s="83"/>
      <c r="B475" s="83"/>
      <c r="C475" s="83"/>
      <c r="D475" s="83"/>
      <c r="E475" s="83"/>
      <c r="F475" s="83"/>
      <c r="G475" s="83"/>
      <c r="H475" s="83"/>
      <c r="I475" s="84"/>
      <c r="J475" s="199"/>
      <c r="K475" s="86"/>
      <c r="L475" s="85"/>
      <c r="M475" s="85"/>
      <c r="N475" s="85"/>
      <c r="O475" s="158"/>
    </row>
    <row r="476" spans="1:15" x14ac:dyDescent="0.25">
      <c r="A476" s="83"/>
      <c r="B476" s="83"/>
      <c r="C476" s="83"/>
      <c r="D476" s="83"/>
      <c r="E476" s="83"/>
      <c r="F476" s="83"/>
      <c r="G476" s="83"/>
      <c r="H476" s="83"/>
      <c r="I476" s="84"/>
      <c r="J476" s="199"/>
      <c r="K476" s="86"/>
      <c r="L476" s="85"/>
      <c r="M476" s="85"/>
      <c r="N476" s="85"/>
      <c r="O476" s="158"/>
    </row>
    <row r="477" spans="1:15" x14ac:dyDescent="0.25">
      <c r="A477" s="83"/>
      <c r="B477" s="83"/>
      <c r="C477" s="83"/>
      <c r="D477" s="83"/>
      <c r="E477" s="83"/>
      <c r="F477" s="83"/>
      <c r="G477" s="83"/>
      <c r="H477" s="83"/>
      <c r="I477" s="84"/>
      <c r="J477" s="199"/>
      <c r="K477" s="86"/>
      <c r="L477" s="85"/>
      <c r="M477" s="85"/>
      <c r="N477" s="85"/>
      <c r="O477" s="158"/>
    </row>
    <row r="478" spans="1:15" x14ac:dyDescent="0.25">
      <c r="A478" s="83"/>
      <c r="B478" s="83"/>
      <c r="C478" s="83"/>
      <c r="D478" s="83"/>
      <c r="E478" s="83"/>
      <c r="F478" s="83"/>
      <c r="G478" s="83"/>
      <c r="H478" s="83"/>
      <c r="I478" s="84"/>
      <c r="J478" s="199"/>
      <c r="K478" s="86"/>
      <c r="L478" s="85"/>
      <c r="M478" s="85"/>
      <c r="N478" s="85"/>
      <c r="O478" s="158"/>
    </row>
    <row r="479" spans="1:15" x14ac:dyDescent="0.25">
      <c r="A479" s="83"/>
      <c r="B479" s="83"/>
      <c r="C479" s="83"/>
      <c r="D479" s="83"/>
      <c r="E479" s="83"/>
      <c r="F479" s="83"/>
      <c r="G479" s="83"/>
      <c r="H479" s="83"/>
      <c r="I479" s="84"/>
      <c r="J479" s="199"/>
      <c r="K479" s="86"/>
      <c r="L479" s="85"/>
      <c r="M479" s="85"/>
      <c r="N479" s="85"/>
      <c r="O479" s="158"/>
    </row>
    <row r="480" spans="1:15" x14ac:dyDescent="0.25">
      <c r="A480" s="83"/>
      <c r="B480" s="83"/>
      <c r="C480" s="83"/>
      <c r="D480" s="83"/>
      <c r="E480" s="83"/>
      <c r="F480" s="83"/>
      <c r="G480" s="83"/>
      <c r="H480" s="83"/>
      <c r="I480" s="84"/>
      <c r="J480" s="199"/>
      <c r="K480" s="86"/>
      <c r="L480" s="85"/>
      <c r="M480" s="85"/>
      <c r="N480" s="85"/>
      <c r="O480" s="158"/>
    </row>
    <row r="481" spans="1:15" x14ac:dyDescent="0.25">
      <c r="A481" s="83"/>
      <c r="B481" s="83"/>
      <c r="C481" s="83"/>
      <c r="D481" s="83"/>
      <c r="E481" s="83"/>
      <c r="F481" s="83"/>
      <c r="G481" s="83"/>
      <c r="H481" s="83"/>
      <c r="I481" s="84"/>
      <c r="J481" s="199"/>
      <c r="K481" s="86"/>
      <c r="L481" s="85"/>
      <c r="M481" s="85"/>
      <c r="N481" s="85"/>
      <c r="O481" s="158"/>
    </row>
    <row r="482" spans="1:15" x14ac:dyDescent="0.25">
      <c r="A482" s="83"/>
      <c r="B482" s="83"/>
      <c r="C482" s="83"/>
      <c r="D482" s="83"/>
      <c r="E482" s="83"/>
      <c r="F482" s="83"/>
      <c r="G482" s="83"/>
      <c r="H482" s="83"/>
      <c r="I482" s="84"/>
      <c r="J482" s="199"/>
      <c r="K482" s="86"/>
      <c r="L482" s="85"/>
      <c r="M482" s="85"/>
      <c r="N482" s="85"/>
      <c r="O482" s="158"/>
    </row>
    <row r="483" spans="1:15" x14ac:dyDescent="0.25">
      <c r="A483" s="83"/>
      <c r="B483" s="83"/>
      <c r="C483" s="83"/>
      <c r="D483" s="83"/>
      <c r="E483" s="83"/>
      <c r="F483" s="83"/>
      <c r="G483" s="83"/>
      <c r="H483" s="83"/>
      <c r="I483" s="84"/>
      <c r="J483" s="199"/>
      <c r="K483" s="86"/>
      <c r="L483" s="85"/>
      <c r="M483" s="85"/>
      <c r="N483" s="85"/>
      <c r="O483" s="158"/>
    </row>
    <row r="484" spans="1:15" x14ac:dyDescent="0.25">
      <c r="A484" s="83"/>
      <c r="B484" s="83"/>
      <c r="C484" s="83"/>
      <c r="D484" s="83"/>
      <c r="E484" s="83"/>
      <c r="F484" s="83"/>
      <c r="G484" s="83"/>
      <c r="H484" s="83"/>
      <c r="I484" s="84"/>
      <c r="J484" s="199"/>
      <c r="K484" s="86"/>
      <c r="L484" s="85"/>
      <c r="M484" s="85"/>
      <c r="N484" s="85"/>
      <c r="O484" s="158"/>
    </row>
    <row r="485" spans="1:15" x14ac:dyDescent="0.25">
      <c r="A485" s="83"/>
      <c r="B485" s="83"/>
      <c r="C485" s="83"/>
      <c r="D485" s="83"/>
      <c r="E485" s="83"/>
      <c r="F485" s="83"/>
      <c r="G485" s="83"/>
      <c r="H485" s="83"/>
      <c r="I485" s="84"/>
      <c r="J485" s="199"/>
      <c r="K485" s="86"/>
      <c r="L485" s="85"/>
      <c r="M485" s="85"/>
      <c r="N485" s="85"/>
      <c r="O485" s="158"/>
    </row>
    <row r="486" spans="1:15" x14ac:dyDescent="0.25">
      <c r="A486" s="83"/>
      <c r="B486" s="83"/>
      <c r="C486" s="83"/>
      <c r="D486" s="83"/>
      <c r="E486" s="83"/>
      <c r="F486" s="83"/>
      <c r="G486" s="83"/>
      <c r="H486" s="83"/>
      <c r="I486" s="84"/>
      <c r="J486" s="199"/>
      <c r="K486" s="86"/>
      <c r="L486" s="85"/>
      <c r="M486" s="85"/>
      <c r="N486" s="85"/>
      <c r="O486" s="158"/>
    </row>
    <row r="487" spans="1:15" x14ac:dyDescent="0.25">
      <c r="A487" s="83"/>
      <c r="B487" s="83"/>
      <c r="C487" s="83"/>
      <c r="D487" s="83"/>
      <c r="E487" s="83"/>
      <c r="F487" s="83"/>
      <c r="G487" s="83"/>
      <c r="H487" s="83"/>
      <c r="I487" s="84"/>
      <c r="J487" s="199"/>
      <c r="K487" s="86"/>
      <c r="L487" s="85"/>
      <c r="M487" s="85"/>
      <c r="N487" s="85"/>
      <c r="O487" s="158"/>
    </row>
    <row r="488" spans="1:15" x14ac:dyDescent="0.25">
      <c r="A488" s="83"/>
      <c r="B488" s="83"/>
      <c r="C488" s="83"/>
      <c r="D488" s="83"/>
      <c r="E488" s="83"/>
      <c r="F488" s="83"/>
      <c r="G488" s="83"/>
      <c r="H488" s="83"/>
      <c r="I488" s="84"/>
      <c r="J488" s="199"/>
      <c r="K488" s="86"/>
      <c r="L488" s="85"/>
      <c r="M488" s="85"/>
      <c r="N488" s="85"/>
      <c r="O488" s="158"/>
    </row>
    <row r="489" spans="1:15" x14ac:dyDescent="0.25">
      <c r="A489" s="83"/>
      <c r="B489" s="83"/>
      <c r="C489" s="83"/>
      <c r="D489" s="83"/>
      <c r="E489" s="83"/>
      <c r="F489" s="83"/>
      <c r="G489" s="83"/>
      <c r="H489" s="83"/>
      <c r="I489" s="84"/>
      <c r="J489" s="199"/>
      <c r="K489" s="86"/>
      <c r="L489" s="85"/>
      <c r="M489" s="85"/>
      <c r="N489" s="85"/>
      <c r="O489" s="158"/>
    </row>
    <row r="490" spans="1:15" x14ac:dyDescent="0.25">
      <c r="A490" s="83"/>
      <c r="B490" s="83"/>
      <c r="C490" s="83"/>
      <c r="D490" s="83"/>
      <c r="E490" s="83"/>
      <c r="F490" s="83"/>
      <c r="G490" s="83"/>
      <c r="H490" s="83"/>
      <c r="I490" s="84"/>
      <c r="J490" s="199"/>
      <c r="K490" s="86"/>
      <c r="L490" s="85"/>
      <c r="M490" s="85"/>
      <c r="N490" s="85"/>
      <c r="O490" s="158"/>
    </row>
    <row r="491" spans="1:15" x14ac:dyDescent="0.25">
      <c r="A491" s="83"/>
      <c r="B491" s="83"/>
      <c r="C491" s="83"/>
      <c r="D491" s="83"/>
      <c r="E491" s="83"/>
      <c r="F491" s="83"/>
      <c r="G491" s="83"/>
      <c r="H491" s="83"/>
      <c r="I491" s="84"/>
      <c r="J491" s="199"/>
      <c r="K491" s="86"/>
      <c r="L491" s="85"/>
      <c r="M491" s="85"/>
      <c r="N491" s="85"/>
      <c r="O491" s="158"/>
    </row>
    <row r="492" spans="1:15" x14ac:dyDescent="0.25">
      <c r="A492" s="83"/>
      <c r="B492" s="83"/>
      <c r="C492" s="83"/>
      <c r="D492" s="83"/>
      <c r="E492" s="83"/>
      <c r="F492" s="83"/>
      <c r="G492" s="83"/>
      <c r="H492" s="83"/>
      <c r="I492" s="84"/>
      <c r="J492" s="199"/>
      <c r="K492" s="86"/>
      <c r="L492" s="85"/>
      <c r="M492" s="85"/>
      <c r="N492" s="85"/>
      <c r="O492" s="158"/>
    </row>
    <row r="493" spans="1:15" x14ac:dyDescent="0.25">
      <c r="A493" s="83"/>
      <c r="B493" s="83"/>
      <c r="C493" s="83"/>
      <c r="D493" s="83"/>
      <c r="E493" s="83"/>
      <c r="F493" s="83"/>
      <c r="G493" s="83"/>
      <c r="H493" s="83"/>
      <c r="I493" s="84"/>
      <c r="J493" s="199"/>
      <c r="K493" s="86"/>
      <c r="L493" s="85"/>
      <c r="M493" s="85"/>
      <c r="N493" s="85"/>
      <c r="O493" s="158"/>
    </row>
    <row r="494" spans="1:15" x14ac:dyDescent="0.25">
      <c r="A494" s="83"/>
      <c r="B494" s="83"/>
      <c r="C494" s="83"/>
      <c r="D494" s="83"/>
      <c r="E494" s="83"/>
      <c r="F494" s="83"/>
      <c r="G494" s="83"/>
      <c r="H494" s="83"/>
      <c r="I494" s="84"/>
      <c r="J494" s="199"/>
      <c r="K494" s="86"/>
      <c r="L494" s="85"/>
      <c r="M494" s="85"/>
      <c r="N494" s="85"/>
      <c r="O494" s="158"/>
    </row>
    <row r="495" spans="1:15" x14ac:dyDescent="0.25">
      <c r="A495" s="83"/>
      <c r="B495" s="83"/>
      <c r="C495" s="83"/>
      <c r="D495" s="83"/>
      <c r="E495" s="83"/>
      <c r="F495" s="83"/>
      <c r="G495" s="83"/>
      <c r="H495" s="83"/>
      <c r="I495" s="84"/>
      <c r="J495" s="199"/>
      <c r="K495" s="86"/>
      <c r="L495" s="85"/>
      <c r="M495" s="85"/>
      <c r="N495" s="85"/>
      <c r="O495" s="158"/>
    </row>
    <row r="496" spans="1:15" x14ac:dyDescent="0.25">
      <c r="A496" s="83"/>
      <c r="B496" s="83"/>
      <c r="C496" s="83"/>
      <c r="D496" s="83"/>
      <c r="E496" s="83"/>
      <c r="F496" s="83"/>
      <c r="G496" s="83"/>
      <c r="H496" s="83"/>
      <c r="I496" s="84"/>
      <c r="J496" s="199"/>
      <c r="K496" s="86"/>
      <c r="L496" s="85"/>
      <c r="M496" s="85"/>
      <c r="N496" s="85"/>
      <c r="O496" s="158"/>
    </row>
    <row r="497" spans="1:15" x14ac:dyDescent="0.25">
      <c r="A497" s="83"/>
      <c r="B497" s="83"/>
      <c r="C497" s="83"/>
      <c r="D497" s="83"/>
      <c r="E497" s="83"/>
      <c r="F497" s="83"/>
      <c r="G497" s="83"/>
      <c r="H497" s="83"/>
      <c r="I497" s="84"/>
      <c r="J497" s="199"/>
      <c r="K497" s="86"/>
      <c r="L497" s="85"/>
      <c r="M497" s="85"/>
      <c r="N497" s="85"/>
      <c r="O497" s="158"/>
    </row>
    <row r="498" spans="1:15" x14ac:dyDescent="0.25">
      <c r="A498" s="83"/>
      <c r="B498" s="83"/>
      <c r="C498" s="83"/>
      <c r="D498" s="83"/>
      <c r="E498" s="83"/>
      <c r="F498" s="83"/>
      <c r="G498" s="83"/>
      <c r="H498" s="83"/>
      <c r="I498" s="84"/>
      <c r="J498" s="199"/>
      <c r="K498" s="86"/>
      <c r="L498" s="85"/>
      <c r="M498" s="85"/>
      <c r="N498" s="85"/>
      <c r="O498" s="158"/>
    </row>
    <row r="499" spans="1:15" x14ac:dyDescent="0.25">
      <c r="A499" s="83"/>
      <c r="B499" s="83"/>
      <c r="C499" s="83"/>
      <c r="D499" s="83"/>
      <c r="E499" s="83"/>
      <c r="F499" s="83"/>
      <c r="G499" s="83"/>
      <c r="H499" s="83"/>
      <c r="I499" s="84"/>
      <c r="J499" s="199"/>
      <c r="K499" s="86"/>
      <c r="L499" s="85"/>
      <c r="M499" s="85"/>
      <c r="N499" s="85"/>
      <c r="O499" s="158"/>
    </row>
    <row r="500" spans="1:15" x14ac:dyDescent="0.25">
      <c r="A500" s="83"/>
      <c r="B500" s="83"/>
      <c r="C500" s="83"/>
      <c r="D500" s="83"/>
      <c r="E500" s="83"/>
      <c r="F500" s="83"/>
      <c r="G500" s="83"/>
      <c r="H500" s="83"/>
      <c r="I500" s="84"/>
      <c r="J500" s="199"/>
      <c r="K500" s="86"/>
      <c r="L500" s="85"/>
      <c r="M500" s="85"/>
      <c r="N500" s="85"/>
      <c r="O500" s="158"/>
    </row>
    <row r="501" spans="1:15" x14ac:dyDescent="0.25">
      <c r="A501" s="83"/>
      <c r="B501" s="83"/>
      <c r="C501" s="83"/>
      <c r="D501" s="83"/>
      <c r="E501" s="83"/>
      <c r="F501" s="83"/>
      <c r="G501" s="83"/>
      <c r="H501" s="83"/>
      <c r="I501" s="84"/>
      <c r="J501" s="199"/>
      <c r="K501" s="86"/>
      <c r="L501" s="85"/>
      <c r="M501" s="85"/>
      <c r="N501" s="85"/>
      <c r="O501" s="158"/>
    </row>
    <row r="502" spans="1:15" x14ac:dyDescent="0.25">
      <c r="A502" s="83"/>
      <c r="B502" s="83"/>
      <c r="C502" s="83"/>
      <c r="D502" s="83"/>
      <c r="E502" s="83"/>
      <c r="F502" s="83"/>
      <c r="G502" s="83"/>
      <c r="H502" s="83"/>
      <c r="I502" s="84"/>
      <c r="J502" s="199"/>
      <c r="K502" s="86"/>
      <c r="L502" s="85"/>
      <c r="M502" s="85"/>
      <c r="N502" s="85"/>
      <c r="O502" s="158"/>
    </row>
    <row r="503" spans="1:15" x14ac:dyDescent="0.25">
      <c r="A503" s="83"/>
      <c r="B503" s="83"/>
      <c r="C503" s="83"/>
      <c r="D503" s="83"/>
      <c r="E503" s="83"/>
      <c r="F503" s="83"/>
      <c r="G503" s="83"/>
      <c r="H503" s="83"/>
      <c r="I503" s="84"/>
      <c r="J503" s="199"/>
      <c r="K503" s="86"/>
      <c r="L503" s="85"/>
      <c r="M503" s="85"/>
      <c r="N503" s="85"/>
      <c r="O503" s="158"/>
    </row>
    <row r="504" spans="1:15" x14ac:dyDescent="0.25">
      <c r="A504" s="83"/>
      <c r="B504" s="83"/>
      <c r="C504" s="83"/>
      <c r="D504" s="83"/>
      <c r="E504" s="83"/>
      <c r="F504" s="83"/>
      <c r="G504" s="83"/>
      <c r="H504" s="83"/>
      <c r="I504" s="84"/>
      <c r="J504" s="199"/>
      <c r="K504" s="86"/>
      <c r="L504" s="85"/>
      <c r="M504" s="85"/>
      <c r="N504" s="85"/>
      <c r="O504" s="158"/>
    </row>
    <row r="505" spans="1:15" x14ac:dyDescent="0.25">
      <c r="A505" s="83"/>
      <c r="B505" s="83"/>
      <c r="C505" s="83"/>
      <c r="D505" s="83"/>
      <c r="E505" s="83"/>
      <c r="F505" s="83"/>
      <c r="G505" s="83"/>
      <c r="H505" s="83"/>
      <c r="I505" s="84"/>
      <c r="J505" s="199"/>
      <c r="K505" s="86"/>
      <c r="L505" s="85"/>
      <c r="M505" s="85"/>
      <c r="N505" s="85"/>
      <c r="O505" s="158"/>
    </row>
    <row r="506" spans="1:15" x14ac:dyDescent="0.25">
      <c r="A506" s="83"/>
      <c r="B506" s="83"/>
      <c r="C506" s="83"/>
      <c r="D506" s="83"/>
      <c r="E506" s="83"/>
      <c r="F506" s="83"/>
      <c r="G506" s="83"/>
      <c r="H506" s="83"/>
      <c r="I506" s="84"/>
      <c r="J506" s="199"/>
      <c r="K506" s="86"/>
      <c r="L506" s="85"/>
      <c r="M506" s="85"/>
      <c r="N506" s="85"/>
      <c r="O506" s="158"/>
    </row>
    <row r="507" spans="1:15" x14ac:dyDescent="0.25">
      <c r="J507" s="199"/>
      <c r="K507" s="86"/>
      <c r="L507" s="85"/>
      <c r="M507" s="85"/>
      <c r="N507" s="85"/>
      <c r="O507" s="158"/>
    </row>
    <row r="508" spans="1:15" x14ac:dyDescent="0.25">
      <c r="J508" s="199"/>
      <c r="K508" s="86"/>
      <c r="L508" s="85"/>
      <c r="M508" s="85"/>
      <c r="N508" s="85"/>
      <c r="O508" s="158"/>
    </row>
    <row r="509" spans="1:15" x14ac:dyDescent="0.25">
      <c r="J509" s="199"/>
      <c r="K509" s="86"/>
      <c r="L509" s="85"/>
      <c r="M509" s="85"/>
      <c r="N509" s="85"/>
      <c r="O509" s="158"/>
    </row>
    <row r="510" spans="1:15" x14ac:dyDescent="0.25">
      <c r="J510" s="199"/>
      <c r="K510" s="86"/>
      <c r="L510" s="85"/>
      <c r="M510" s="85"/>
      <c r="N510" s="85"/>
      <c r="O510" s="158"/>
    </row>
    <row r="511" spans="1:15" x14ac:dyDescent="0.25">
      <c r="J511" s="199"/>
      <c r="K511" s="86"/>
      <c r="L511" s="85"/>
      <c r="M511" s="85"/>
      <c r="N511" s="85"/>
      <c r="O511" s="158"/>
    </row>
    <row r="512" spans="1:15" x14ac:dyDescent="0.25">
      <c r="J512" s="199"/>
      <c r="K512" s="86"/>
      <c r="L512" s="85"/>
      <c r="M512" s="85"/>
      <c r="N512" s="85"/>
      <c r="O512" s="158"/>
    </row>
    <row r="513" spans="10:15" x14ac:dyDescent="0.25">
      <c r="J513" s="199"/>
      <c r="K513" s="86"/>
      <c r="L513" s="85"/>
      <c r="M513" s="85"/>
      <c r="N513" s="85"/>
      <c r="O513" s="158"/>
    </row>
    <row r="514" spans="10:15" x14ac:dyDescent="0.25">
      <c r="J514" s="199"/>
      <c r="K514" s="86"/>
      <c r="L514" s="85"/>
      <c r="M514" s="85"/>
      <c r="N514" s="85"/>
      <c r="O514" s="158"/>
    </row>
    <row r="515" spans="10:15" x14ac:dyDescent="0.25">
      <c r="J515" s="199"/>
      <c r="K515" s="86"/>
      <c r="L515" s="85"/>
      <c r="M515" s="85"/>
      <c r="N515" s="85"/>
      <c r="O515" s="158"/>
    </row>
    <row r="516" spans="10:15" x14ac:dyDescent="0.25">
      <c r="J516" s="199"/>
      <c r="K516" s="86"/>
      <c r="L516" s="85"/>
      <c r="M516" s="85"/>
      <c r="N516" s="85"/>
      <c r="O516" s="158"/>
    </row>
    <row r="517" spans="10:15" x14ac:dyDescent="0.25">
      <c r="J517" s="199"/>
      <c r="K517" s="86"/>
      <c r="L517" s="85"/>
      <c r="M517" s="85"/>
      <c r="N517" s="85"/>
      <c r="O517" s="158"/>
    </row>
    <row r="518" spans="10:15" x14ac:dyDescent="0.25">
      <c r="J518" s="199"/>
      <c r="K518" s="86"/>
      <c r="L518" s="85"/>
      <c r="M518" s="85"/>
      <c r="N518" s="85"/>
      <c r="O518" s="158"/>
    </row>
    <row r="519" spans="10:15" x14ac:dyDescent="0.25">
      <c r="J519" s="199"/>
      <c r="K519" s="86"/>
      <c r="L519" s="85"/>
      <c r="M519" s="85"/>
      <c r="N519" s="85"/>
      <c r="O519" s="158"/>
    </row>
    <row r="520" spans="10:15" x14ac:dyDescent="0.25">
      <c r="J520" s="199"/>
      <c r="K520" s="86"/>
      <c r="L520" s="85"/>
      <c r="M520" s="85"/>
      <c r="N520" s="85"/>
      <c r="O520" s="158"/>
    </row>
    <row r="521" spans="10:15" x14ac:dyDescent="0.25">
      <c r="J521" s="199"/>
      <c r="K521" s="86"/>
      <c r="L521" s="85"/>
      <c r="M521" s="85"/>
      <c r="N521" s="85"/>
      <c r="O521" s="158"/>
    </row>
    <row r="522" spans="10:15" x14ac:dyDescent="0.25">
      <c r="J522" s="199"/>
      <c r="K522" s="86"/>
      <c r="L522" s="85"/>
      <c r="M522" s="85"/>
      <c r="N522" s="85"/>
      <c r="O522" s="158"/>
    </row>
    <row r="523" spans="10:15" x14ac:dyDescent="0.25">
      <c r="J523" s="199"/>
      <c r="K523" s="86"/>
      <c r="L523" s="85"/>
      <c r="M523" s="85"/>
      <c r="N523" s="85"/>
      <c r="O523" s="158"/>
    </row>
    <row r="524" spans="10:15" x14ac:dyDescent="0.25">
      <c r="J524" s="199"/>
      <c r="K524" s="86"/>
      <c r="L524" s="85"/>
      <c r="M524" s="85"/>
      <c r="N524" s="85"/>
      <c r="O524" s="158"/>
    </row>
    <row r="525" spans="10:15" x14ac:dyDescent="0.25">
      <c r="J525" s="199"/>
      <c r="K525" s="86"/>
      <c r="L525" s="85"/>
      <c r="M525" s="85"/>
      <c r="N525" s="85"/>
      <c r="O525" s="158"/>
    </row>
    <row r="526" spans="10:15" x14ac:dyDescent="0.25">
      <c r="J526" s="199"/>
      <c r="K526" s="86"/>
      <c r="L526" s="85"/>
      <c r="M526" s="85"/>
      <c r="N526" s="85"/>
      <c r="O526" s="158"/>
    </row>
    <row r="527" spans="10:15" x14ac:dyDescent="0.25">
      <c r="J527" s="199"/>
      <c r="K527" s="86"/>
      <c r="L527" s="85"/>
      <c r="M527" s="85"/>
      <c r="N527" s="85"/>
      <c r="O527" s="158"/>
    </row>
    <row r="528" spans="10:15" x14ac:dyDescent="0.25">
      <c r="J528" s="199"/>
      <c r="K528" s="86"/>
      <c r="L528" s="85"/>
      <c r="M528" s="85"/>
      <c r="N528" s="85"/>
      <c r="O528" s="158"/>
    </row>
    <row r="529" spans="10:15" x14ac:dyDescent="0.25">
      <c r="J529" s="199"/>
      <c r="K529" s="86"/>
      <c r="L529" s="85"/>
      <c r="M529" s="85"/>
      <c r="N529" s="85"/>
      <c r="O529" s="158"/>
    </row>
    <row r="530" spans="10:15" x14ac:dyDescent="0.25">
      <c r="J530" s="199"/>
      <c r="K530" s="86"/>
      <c r="L530" s="85"/>
      <c r="M530" s="85"/>
      <c r="N530" s="85"/>
      <c r="O530" s="158"/>
    </row>
    <row r="531" spans="10:15" x14ac:dyDescent="0.25">
      <c r="J531" s="199"/>
      <c r="K531" s="86"/>
      <c r="L531" s="85"/>
      <c r="M531" s="85"/>
      <c r="N531" s="85"/>
      <c r="O531" s="158"/>
    </row>
    <row r="532" spans="10:15" x14ac:dyDescent="0.25">
      <c r="J532" s="199"/>
      <c r="K532" s="86"/>
      <c r="L532" s="85"/>
      <c r="M532" s="85"/>
      <c r="N532" s="85"/>
      <c r="O532" s="158"/>
    </row>
    <row r="533" spans="10:15" x14ac:dyDescent="0.25">
      <c r="J533" s="199"/>
      <c r="K533" s="86"/>
      <c r="L533" s="85"/>
      <c r="M533" s="85"/>
      <c r="N533" s="85"/>
      <c r="O533" s="158"/>
    </row>
    <row r="534" spans="10:15" x14ac:dyDescent="0.25">
      <c r="J534" s="199"/>
      <c r="K534" s="86"/>
      <c r="L534" s="85"/>
      <c r="M534" s="85"/>
      <c r="N534" s="85"/>
      <c r="O534" s="158"/>
    </row>
    <row r="535" spans="10:15" x14ac:dyDescent="0.25">
      <c r="J535" s="199"/>
      <c r="K535" s="86"/>
      <c r="L535" s="85"/>
      <c r="M535" s="85"/>
      <c r="N535" s="85"/>
      <c r="O535" s="158"/>
    </row>
    <row r="536" spans="10:15" x14ac:dyDescent="0.25">
      <c r="J536" s="199"/>
      <c r="K536" s="86"/>
      <c r="L536" s="85"/>
      <c r="M536" s="85"/>
      <c r="N536" s="85"/>
      <c r="O536" s="158"/>
    </row>
    <row r="537" spans="10:15" x14ac:dyDescent="0.25">
      <c r="J537" s="199"/>
      <c r="K537" s="86"/>
      <c r="L537" s="85"/>
      <c r="M537" s="85"/>
      <c r="N537" s="85"/>
      <c r="O537" s="158"/>
    </row>
    <row r="538" spans="10:15" x14ac:dyDescent="0.25">
      <c r="J538" s="199"/>
      <c r="K538" s="86"/>
      <c r="L538" s="85"/>
      <c r="M538" s="85"/>
      <c r="N538" s="85"/>
      <c r="O538" s="158"/>
    </row>
    <row r="539" spans="10:15" x14ac:dyDescent="0.25">
      <c r="J539" s="199"/>
      <c r="K539" s="86"/>
      <c r="L539" s="85"/>
      <c r="M539" s="85"/>
      <c r="N539" s="85"/>
      <c r="O539" s="158"/>
    </row>
    <row r="540" spans="10:15" x14ac:dyDescent="0.25">
      <c r="J540" s="199"/>
      <c r="K540" s="86"/>
      <c r="L540" s="85"/>
      <c r="M540" s="85"/>
      <c r="N540" s="85"/>
      <c r="O540" s="158"/>
    </row>
    <row r="541" spans="10:15" x14ac:dyDescent="0.25">
      <c r="J541" s="199"/>
      <c r="K541" s="86"/>
      <c r="L541" s="85"/>
      <c r="M541" s="85"/>
      <c r="N541" s="85"/>
      <c r="O541" s="158"/>
    </row>
    <row r="542" spans="10:15" x14ac:dyDescent="0.25">
      <c r="J542" s="199"/>
      <c r="K542" s="86"/>
      <c r="L542" s="85"/>
      <c r="M542" s="85"/>
      <c r="N542" s="85"/>
      <c r="O542" s="158"/>
    </row>
    <row r="543" spans="10:15" x14ac:dyDescent="0.25">
      <c r="J543" s="199"/>
      <c r="K543" s="86"/>
      <c r="L543" s="85"/>
      <c r="M543" s="85"/>
      <c r="N543" s="85"/>
      <c r="O543" s="158"/>
    </row>
    <row r="544" spans="10:15" x14ac:dyDescent="0.25">
      <c r="J544" s="199"/>
      <c r="K544" s="86"/>
      <c r="L544" s="85"/>
      <c r="M544" s="85"/>
      <c r="N544" s="85"/>
      <c r="O544" s="158"/>
    </row>
    <row r="545" spans="10:15" x14ac:dyDescent="0.25">
      <c r="J545" s="199"/>
      <c r="K545" s="86"/>
      <c r="L545" s="85"/>
      <c r="M545" s="85"/>
      <c r="N545" s="85"/>
      <c r="O545" s="158"/>
    </row>
    <row r="546" spans="10:15" x14ac:dyDescent="0.25">
      <c r="J546" s="199"/>
      <c r="K546" s="86"/>
      <c r="L546" s="85"/>
      <c r="M546" s="85"/>
      <c r="N546" s="85"/>
      <c r="O546" s="158"/>
    </row>
    <row r="547" spans="10:15" x14ac:dyDescent="0.25">
      <c r="J547" s="199"/>
      <c r="K547" s="86"/>
      <c r="L547" s="85"/>
      <c r="M547" s="85"/>
      <c r="N547" s="85"/>
      <c r="O547" s="158"/>
    </row>
    <row r="548" spans="10:15" x14ac:dyDescent="0.25">
      <c r="J548" s="199"/>
      <c r="K548" s="86"/>
      <c r="L548" s="85"/>
      <c r="M548" s="85"/>
      <c r="N548" s="85"/>
      <c r="O548" s="158"/>
    </row>
    <row r="549" spans="10:15" x14ac:dyDescent="0.25">
      <c r="J549" s="199"/>
      <c r="K549" s="86"/>
      <c r="L549" s="85"/>
      <c r="M549" s="85"/>
      <c r="N549" s="85"/>
      <c r="O549" s="158"/>
    </row>
    <row r="550" spans="10:15" x14ac:dyDescent="0.25">
      <c r="J550" s="199"/>
      <c r="K550" s="86"/>
      <c r="L550" s="85"/>
      <c r="M550" s="85"/>
      <c r="N550" s="85"/>
      <c r="O550" s="158"/>
    </row>
    <row r="551" spans="10:15" x14ac:dyDescent="0.25">
      <c r="J551" s="199"/>
      <c r="K551" s="86"/>
      <c r="L551" s="85"/>
      <c r="M551" s="85"/>
      <c r="N551" s="85"/>
      <c r="O551" s="158"/>
    </row>
    <row r="552" spans="10:15" x14ac:dyDescent="0.25">
      <c r="J552" s="199"/>
      <c r="K552" s="86"/>
      <c r="L552" s="85"/>
      <c r="M552" s="85"/>
      <c r="N552" s="85"/>
      <c r="O552" s="158"/>
    </row>
    <row r="553" spans="10:15" x14ac:dyDescent="0.25">
      <c r="J553" s="199"/>
      <c r="K553" s="86"/>
      <c r="L553" s="85"/>
      <c r="M553" s="85"/>
      <c r="N553" s="85"/>
      <c r="O553" s="158"/>
    </row>
    <row r="554" spans="10:15" x14ac:dyDescent="0.25">
      <c r="J554" s="199"/>
      <c r="K554" s="86"/>
      <c r="L554" s="85"/>
      <c r="M554" s="85"/>
      <c r="N554" s="85"/>
      <c r="O554" s="158"/>
    </row>
    <row r="555" spans="10:15" x14ac:dyDescent="0.25">
      <c r="J555" s="199"/>
      <c r="K555" s="86"/>
      <c r="L555" s="85"/>
      <c r="M555" s="85"/>
      <c r="N555" s="85"/>
      <c r="O555" s="158"/>
    </row>
    <row r="556" spans="10:15" x14ac:dyDescent="0.25">
      <c r="J556" s="199"/>
      <c r="K556" s="86"/>
      <c r="L556" s="85"/>
      <c r="M556" s="85"/>
      <c r="N556" s="85"/>
      <c r="O556" s="158"/>
    </row>
  </sheetData>
  <mergeCells count="1">
    <mergeCell ref="A1:M1"/>
  </mergeCells>
  <conditionalFormatting sqref="J4:J2328">
    <cfRule type="expression" dxfId="3" priority="1">
      <formula>AND(COUNTA($L4,$M4,$N4)&gt;0,$J4&lt;&gt;SUM($L4:$N4))</formula>
    </cfRule>
  </conditionalFormatting>
  <conditionalFormatting sqref="O4:O2328">
    <cfRule type="expression" dxfId="2" priority="2">
      <formula>AND($O4="",OR(COUNTA($L4,$M4,$N4)&gt;0,COUNTA($J4)&gt;0))</formula>
    </cfRule>
  </conditionalFormatting>
  <conditionalFormatting sqref="K4:K53">
    <cfRule type="expression" dxfId="1" priority="13">
      <formula>AND(#REF!&lt;&gt;"",LEN(TRIM($K4))=0)</formula>
    </cfRule>
  </conditionalFormatting>
  <conditionalFormatting sqref="K54:K20000">
    <cfRule type="expression" dxfId="0" priority="14">
      <formula>AND($I4&lt;&gt;"",LEN(TRIM($K54))=0)</formula>
    </cfRule>
  </conditionalFormatting>
  <dataValidations count="1">
    <dataValidation type="custom" errorStyle="warning" allowBlank="1" showInputMessage="1" showErrorMessage="1" errorTitle="Begrunnelse mangler" error="Husk begrunnelse for korreksjon i kolonne N før du registrerer korreksjon i I/K/L/M." promptTitle="Begrunnelse" prompt="Husk begrunnelse for korreksjon" sqref="O4:O2328" xr:uid="{790BD39E-0DEE-40A6-B6BD-DD3DA9E53654}">
      <formula1>OR($O4&lt;&gt;"",AND(COUNTA($L4,$M4,$N4)=0,COUNTA($J4)=0))</formula1>
    </dataValidation>
  </dataValidations>
  <pageMargins left="0.75" right="0.75" top="1" bottom="1" header="0.5" footer="0.5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4A1C21C-54E2-4E18-B9D9-A75BD71E9C48}">
          <x14:formula1>
            <xm:f>Metadata!$P$4:$P$37</xm:f>
          </x14:formula1>
          <xm:sqref>S4:S27 V4:V27 K4:K2328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375623"/>
  </sheetPr>
  <dimension ref="A1:G56"/>
  <sheetViews>
    <sheetView showGridLines="0" topLeftCell="A24" workbookViewId="0">
      <selection activeCell="B5" sqref="B5"/>
    </sheetView>
  </sheetViews>
  <sheetFormatPr baseColWidth="10" defaultColWidth="8.85546875" defaultRowHeight="15" x14ac:dyDescent="0.25"/>
  <cols>
    <col min="1" max="1" width="57.42578125" customWidth="1"/>
    <col min="2" max="2" width="22" customWidth="1"/>
    <col min="3" max="3" width="22.140625" bestFit="1" customWidth="1"/>
    <col min="4" max="4" width="30" customWidth="1"/>
    <col min="11" max="11" width="39.85546875" bestFit="1" customWidth="1"/>
    <col min="12" max="12" width="32.140625" bestFit="1" customWidth="1"/>
    <col min="13" max="13" width="1.5703125" bestFit="1" customWidth="1"/>
    <col min="14" max="14" width="9.85546875" bestFit="1" customWidth="1"/>
  </cols>
  <sheetData>
    <row r="1" spans="1:7" ht="27.95" customHeight="1" x14ac:dyDescent="0.25">
      <c r="A1" s="225" t="s">
        <v>307</v>
      </c>
      <c r="B1" s="211"/>
      <c r="C1" s="211"/>
      <c r="D1" s="211"/>
    </row>
    <row r="2" spans="1:7" ht="20.100000000000001" customHeight="1" x14ac:dyDescent="0.25">
      <c r="A2" s="224" t="s">
        <v>308</v>
      </c>
      <c r="B2" s="211"/>
      <c r="C2" s="211"/>
      <c r="D2" s="211"/>
    </row>
    <row r="3" spans="1:7" ht="26.1" customHeight="1" x14ac:dyDescent="0.25">
      <c r="A3" s="25" t="s">
        <v>309</v>
      </c>
      <c r="B3" s="25" t="s">
        <v>310</v>
      </c>
      <c r="C3" s="25" t="s">
        <v>311</v>
      </c>
      <c r="D3" s="25" t="s">
        <v>312</v>
      </c>
    </row>
    <row r="4" spans="1:7" ht="20.100000000000001" customHeight="1" x14ac:dyDescent="0.25">
      <c r="A4" s="221" t="s">
        <v>313</v>
      </c>
      <c r="B4" s="211"/>
      <c r="C4" s="211"/>
      <c r="D4" s="211"/>
    </row>
    <row r="5" spans="1:7" ht="15.95" customHeight="1" x14ac:dyDescent="0.25">
      <c r="A5" s="98" t="s">
        <v>314</v>
      </c>
      <c r="B5" s="100">
        <f ca="1">IFERROR('3a. Økonomirapport 201'!$S$4,0)</f>
        <v>50879068</v>
      </c>
      <c r="C5" s="101" t="s">
        <v>315</v>
      </c>
      <c r="D5" s="98"/>
      <c r="G5" t="s">
        <v>316</v>
      </c>
    </row>
    <row r="6" spans="1:7" ht="15.95" customHeight="1" x14ac:dyDescent="0.25">
      <c r="A6" s="98" t="s">
        <v>317</v>
      </c>
      <c r="B6" s="100">
        <f ca="1">IFERROR('3a. Økonomirapport 201'!$S$5,0)</f>
        <v>13209211</v>
      </c>
      <c r="C6" s="101" t="s">
        <v>318</v>
      </c>
      <c r="D6" s="98" t="s">
        <v>319</v>
      </c>
    </row>
    <row r="7" spans="1:7" ht="15.95" customHeight="1" x14ac:dyDescent="0.25">
      <c r="A7" s="98" t="s">
        <v>127</v>
      </c>
      <c r="B7" s="100">
        <f ca="1">IFERROR('3a. Økonomirapport 201'!$S$6,0)</f>
        <v>7438860</v>
      </c>
      <c r="C7" s="101" t="s">
        <v>320</v>
      </c>
      <c r="D7" s="98"/>
    </row>
    <row r="8" spans="1:7" ht="15.95" customHeight="1" x14ac:dyDescent="0.25">
      <c r="A8" s="98" t="s">
        <v>321</v>
      </c>
      <c r="B8" s="100">
        <f ca="1">IFERROR(-($B$6*(1+'0. Oppsett'!$C$11)),0)</f>
        <v>-15071709.751</v>
      </c>
      <c r="C8" s="101"/>
      <c r="D8" s="98"/>
    </row>
    <row r="9" spans="1:7" ht="15.95" customHeight="1" x14ac:dyDescent="0.25">
      <c r="A9" s="98" t="s">
        <v>322</v>
      </c>
      <c r="B9" s="100">
        <f ca="1">IFERROR('3a. Økonomirapport 201'!$S$7,0)</f>
        <v>2612516</v>
      </c>
      <c r="C9" s="101" t="s">
        <v>323</v>
      </c>
      <c r="D9" s="98"/>
    </row>
    <row r="10" spans="1:7" ht="15.95" customHeight="1" x14ac:dyDescent="0.25">
      <c r="A10" s="98" t="s">
        <v>144</v>
      </c>
      <c r="B10" s="100">
        <f ca="1">IFERROR('3a. Økonomirapport 201'!$S$14,0)</f>
        <v>0</v>
      </c>
      <c r="C10" s="101"/>
      <c r="D10" s="98"/>
    </row>
    <row r="11" spans="1:7" ht="15.95" customHeight="1" x14ac:dyDescent="0.25">
      <c r="A11" s="98" t="s">
        <v>324</v>
      </c>
      <c r="B11" s="100">
        <f ca="1">IFERROR('3a. Økonomirapport 201'!$S$8,0)</f>
        <v>484178</v>
      </c>
      <c r="C11" s="101" t="s">
        <v>325</v>
      </c>
      <c r="D11" s="98"/>
    </row>
    <row r="12" spans="1:7" ht="15.95" customHeight="1" x14ac:dyDescent="0.25">
      <c r="A12" s="98" t="s">
        <v>326</v>
      </c>
      <c r="B12" s="100">
        <f ca="1">IFERROR('3a. Økonomirapport 201'!$S$9,0)</f>
        <v>-3859033</v>
      </c>
      <c r="C12" s="101" t="s">
        <v>327</v>
      </c>
      <c r="D12" s="98"/>
    </row>
    <row r="13" spans="1:7" ht="15.95" customHeight="1" x14ac:dyDescent="0.25">
      <c r="A13" s="98" t="s">
        <v>328</v>
      </c>
      <c r="B13" s="100">
        <f ca="1">IFERROR('3a. Økonomirapport 201'!$S$10,0)</f>
        <v>-484178</v>
      </c>
      <c r="C13" s="101" t="s">
        <v>329</v>
      </c>
      <c r="D13" s="98"/>
    </row>
    <row r="14" spans="1:7" ht="15.95" customHeight="1" x14ac:dyDescent="0.25">
      <c r="A14" s="98" t="s">
        <v>330</v>
      </c>
      <c r="B14" s="100">
        <f ca="1">IFERROR('3a. Økonomirapport 201'!$S$12,0)</f>
        <v>-648193</v>
      </c>
      <c r="C14" s="101" t="s">
        <v>331</v>
      </c>
      <c r="D14" s="98"/>
    </row>
    <row r="15" spans="1:7" ht="21.95" customHeight="1" x14ac:dyDescent="0.25">
      <c r="A15" s="117" t="s">
        <v>332</v>
      </c>
      <c r="B15" s="118">
        <f ca="1">SUM(B5:B14)</f>
        <v>54560719.248999998</v>
      </c>
      <c r="C15" s="119"/>
      <c r="D15" s="119"/>
    </row>
    <row r="16" spans="1:7" ht="20.100000000000001" customHeight="1" x14ac:dyDescent="0.25">
      <c r="A16" s="213" t="s">
        <v>333</v>
      </c>
      <c r="B16" s="211"/>
      <c r="C16" s="211"/>
      <c r="D16" s="211"/>
    </row>
    <row r="17" spans="1:4" ht="15.95" customHeight="1" x14ac:dyDescent="0.25">
      <c r="A17" s="201" t="s">
        <v>314</v>
      </c>
      <c r="B17" s="100">
        <f ca="1">IFERROR('3b. Økonomirapport 221'!$T$4,0)</f>
        <v>2838974</v>
      </c>
      <c r="C17" s="101" t="s">
        <v>315</v>
      </c>
      <c r="D17" s="102"/>
    </row>
    <row r="18" spans="1:4" ht="15.95" customHeight="1" x14ac:dyDescent="0.25">
      <c r="A18" s="98" t="s">
        <v>317</v>
      </c>
      <c r="B18" s="100">
        <f ca="1">IFERROR('3b. Økonomirapport 221'!$T$5,0)</f>
        <v>713255</v>
      </c>
      <c r="C18" s="101" t="s">
        <v>318</v>
      </c>
      <c r="D18" s="102"/>
    </row>
    <row r="19" spans="1:4" ht="15.95" customHeight="1" x14ac:dyDescent="0.25">
      <c r="A19" s="98" t="s">
        <v>127</v>
      </c>
      <c r="B19" s="100">
        <f ca="1">IFERROR('3b. Økonomirapport 221'!$T$6,0)</f>
        <v>442802</v>
      </c>
      <c r="C19" s="101" t="s">
        <v>320</v>
      </c>
      <c r="D19" s="102"/>
    </row>
    <row r="20" spans="1:4" ht="15.95" customHeight="1" x14ac:dyDescent="0.25">
      <c r="A20" s="98" t="s">
        <v>321</v>
      </c>
      <c r="B20" s="100">
        <f ca="1">IFERROR(-($B$18*(1+'0. Oppsett'!$C$11)),0)</f>
        <v>-813823.95499999996</v>
      </c>
      <c r="C20" s="101"/>
      <c r="D20" s="102"/>
    </row>
    <row r="21" spans="1:4" ht="15.95" customHeight="1" x14ac:dyDescent="0.25">
      <c r="A21" s="98" t="s">
        <v>322</v>
      </c>
      <c r="B21" s="100">
        <f ca="1">IFERROR('3b. Økonomirapport 221'!$T$7,0)</f>
        <v>1418116</v>
      </c>
      <c r="C21" s="101" t="s">
        <v>323</v>
      </c>
      <c r="D21" s="102"/>
    </row>
    <row r="22" spans="1:4" ht="15.95" customHeight="1" x14ac:dyDescent="0.25">
      <c r="A22" s="98" t="s">
        <v>324</v>
      </c>
      <c r="B22" s="100">
        <f ca="1">IFERROR('3b. Økonomirapport 221'!$T$8,0)</f>
        <v>602250</v>
      </c>
      <c r="C22" s="101" t="s">
        <v>325</v>
      </c>
      <c r="D22" s="102"/>
    </row>
    <row r="23" spans="1:4" ht="15.95" customHeight="1" x14ac:dyDescent="0.25">
      <c r="A23" s="98" t="s">
        <v>334</v>
      </c>
      <c r="B23" s="100">
        <f ca="1">IFERROR('3b. Økonomirapport 221'!$T$9,0)</f>
        <v>0</v>
      </c>
      <c r="C23" s="101" t="s">
        <v>327</v>
      </c>
      <c r="D23" s="102"/>
    </row>
    <row r="24" spans="1:4" ht="15.95" customHeight="1" x14ac:dyDescent="0.25">
      <c r="A24" s="98" t="s">
        <v>328</v>
      </c>
      <c r="B24" s="100">
        <f ca="1">IFERROR('3b. Økonomirapport 221'!$T$10,0)</f>
        <v>-602250</v>
      </c>
      <c r="C24" s="101" t="s">
        <v>329</v>
      </c>
      <c r="D24" s="102"/>
    </row>
    <row r="25" spans="1:4" ht="15.95" customHeight="1" x14ac:dyDescent="0.25">
      <c r="A25" s="120" t="s">
        <v>335</v>
      </c>
      <c r="B25" s="121">
        <v>0</v>
      </c>
      <c r="C25" s="122" t="s">
        <v>336</v>
      </c>
      <c r="D25" s="205" t="s">
        <v>337</v>
      </c>
    </row>
    <row r="26" spans="1:4" ht="21.95" customHeight="1" x14ac:dyDescent="0.25">
      <c r="A26" s="117" t="s">
        <v>338</v>
      </c>
      <c r="B26" s="118">
        <f ca="1">SUM(B17:B25)</f>
        <v>4599323.0449999999</v>
      </c>
      <c r="C26" s="119"/>
      <c r="D26" s="119"/>
    </row>
    <row r="27" spans="1:4" ht="20.100000000000001" customHeight="1" x14ac:dyDescent="0.25">
      <c r="A27" s="213" t="s">
        <v>339</v>
      </c>
      <c r="B27" s="211"/>
      <c r="C27" s="211"/>
      <c r="D27" s="211"/>
    </row>
    <row r="28" spans="1:4" ht="15.95" customHeight="1" x14ac:dyDescent="0.25">
      <c r="A28" s="98" t="s">
        <v>340</v>
      </c>
      <c r="B28" s="103">
        <v>0</v>
      </c>
      <c r="C28" s="101"/>
      <c r="D28" s="102" t="s">
        <v>337</v>
      </c>
    </row>
    <row r="29" spans="1:4" ht="15.95" customHeight="1" x14ac:dyDescent="0.25">
      <c r="A29" s="98" t="s">
        <v>341</v>
      </c>
      <c r="B29" s="103">
        <v>0</v>
      </c>
      <c r="C29" s="101"/>
      <c r="D29" s="102" t="s">
        <v>337</v>
      </c>
    </row>
    <row r="30" spans="1:4" ht="15.95" customHeight="1" x14ac:dyDescent="0.25">
      <c r="A30" s="98" t="s">
        <v>342</v>
      </c>
      <c r="B30" s="103">
        <v>0</v>
      </c>
      <c r="C30" s="101"/>
      <c r="D30" s="102" t="s">
        <v>337</v>
      </c>
    </row>
    <row r="31" spans="1:4" ht="15.95" customHeight="1" x14ac:dyDescent="0.25">
      <c r="A31" s="98" t="s">
        <v>343</v>
      </c>
      <c r="B31" s="103">
        <v>0</v>
      </c>
      <c r="C31" s="101"/>
      <c r="D31" s="102" t="s">
        <v>337</v>
      </c>
    </row>
    <row r="32" spans="1:4" ht="15.95" customHeight="1" x14ac:dyDescent="0.25">
      <c r="A32" s="98" t="s">
        <v>344</v>
      </c>
      <c r="B32" s="103">
        <v>0</v>
      </c>
      <c r="C32" s="101"/>
      <c r="D32" s="102" t="s">
        <v>337</v>
      </c>
    </row>
    <row r="33" spans="1:4" ht="15.95" customHeight="1" x14ac:dyDescent="0.25">
      <c r="A33" s="98" t="s">
        <v>330</v>
      </c>
      <c r="B33" s="103">
        <v>0</v>
      </c>
      <c r="C33" s="101"/>
      <c r="D33" s="102" t="s">
        <v>337</v>
      </c>
    </row>
    <row r="34" spans="1:4" ht="21.95" customHeight="1" x14ac:dyDescent="0.25">
      <c r="A34" s="117" t="s">
        <v>345</v>
      </c>
      <c r="B34" s="118">
        <f>IFERROR(SUM(B28,B29,B30,B31,B32,B33),0)</f>
        <v>0</v>
      </c>
      <c r="C34" s="119"/>
      <c r="D34" s="119"/>
    </row>
    <row r="35" spans="1:4" ht="21.95" customHeight="1" x14ac:dyDescent="0.25">
      <c r="A35" s="123" t="s">
        <v>346</v>
      </c>
      <c r="B35" s="124">
        <f ca="1">IFERROR(B15+B26+B34,0)</f>
        <v>59160042.294</v>
      </c>
      <c r="C35" s="125"/>
      <c r="D35" s="125"/>
    </row>
    <row r="36" spans="1:4" ht="15.95" customHeight="1" x14ac:dyDescent="0.25">
      <c r="A36" s="132" t="s">
        <v>347</v>
      </c>
      <c r="B36" s="133">
        <f ca="1">IFERROR(B35*'0. Oppsett'!$C$12,0)</f>
        <v>2780521.9878179999</v>
      </c>
      <c r="C36" s="134">
        <f>'0. Oppsett'!$C$12</f>
        <v>4.7E-2</v>
      </c>
      <c r="D36" s="135"/>
    </row>
    <row r="37" spans="1:4" ht="21.95" customHeight="1" x14ac:dyDescent="0.25">
      <c r="A37" s="126" t="s">
        <v>348</v>
      </c>
      <c r="B37" s="127">
        <f ca="1">IFERROR(B35+B36,0)</f>
        <v>61940564.281818002</v>
      </c>
      <c r="C37" s="128"/>
      <c r="D37" s="129"/>
    </row>
    <row r="38" spans="1:4" ht="21.95" customHeight="1" x14ac:dyDescent="0.25">
      <c r="A38" s="114" t="s">
        <v>349</v>
      </c>
      <c r="B38" s="115">
        <f ca="1">$B$37*(1+'0. Oppsett'!$C$13)</f>
        <v>64108484.031681627</v>
      </c>
      <c r="C38" s="116" t="s">
        <v>350</v>
      </c>
      <c r="D38" s="109"/>
    </row>
    <row r="39" spans="1:4" ht="21.95" customHeight="1" x14ac:dyDescent="0.25">
      <c r="A39" s="114" t="s">
        <v>351</v>
      </c>
      <c r="B39" s="115">
        <f ca="1">$B$38*(1+'0. Oppsett'!$C$14)</f>
        <v>66288172.488758802</v>
      </c>
      <c r="C39" s="116" t="s">
        <v>352</v>
      </c>
      <c r="D39" s="109"/>
    </row>
    <row r="40" spans="1:4" ht="20.100000000000001" customHeight="1" x14ac:dyDescent="0.25"/>
    <row r="41" spans="1:4" ht="15.95" customHeight="1" x14ac:dyDescent="0.25">
      <c r="A41" s="223" t="s">
        <v>353</v>
      </c>
      <c r="B41" s="211"/>
      <c r="C41" s="211"/>
      <c r="D41" s="211"/>
    </row>
    <row r="42" spans="1:4" ht="15.95" customHeight="1" x14ac:dyDescent="0.25">
      <c r="A42" s="26" t="s">
        <v>354</v>
      </c>
      <c r="B42" s="30">
        <f>(SUMIFS(BasilRadata[Heltidsplasser
0-2],BasilRadata[1A. Kommunenr:],'0. Oppsett'!$C$5,BasilRadata[1D. Barnehagetype:],'0. Oppsett'!$C$6,BasilRadata[2A. Barnehagens eier(Private eiere må fylle ut pkt.C):],"Kommune",BasilRadata[År],(('0. Oppsett'!$C$7-2)))*5/12)+(SUMIFS(BasilRadata[Heltidsplasser
0-2],BasilRadata[1A. Kommunenr:],'0. Oppsett'!$C$5,BasilRadata[1D. Barnehagetype:],'0. Oppsett'!$C$6,BasilRadata[2A. Barnehagens eier(Private eiere må fylle ut pkt.C):],"Kommune",BasilRadata[År],('0. Oppsett'!$C$7-3))*7/12)</f>
        <v>96.701850000000007</v>
      </c>
      <c r="C42" s="29" t="s">
        <v>355</v>
      </c>
      <c r="D42" s="29"/>
    </row>
    <row r="43" spans="1:4" x14ac:dyDescent="0.25">
      <c r="A43" s="26" t="s">
        <v>356</v>
      </c>
      <c r="B43" s="30">
        <f>(SUMIFS(BasilRadata[Heltidsplasser
3-6],BasilRadata[1A. Kommunenr:],'0. Oppsett'!$C$5,BasilRadata[1D. Barnehagetype:],'0. Oppsett'!$C$6,BasilRadata[2A. Barnehagens eier(Private eiere må fylle ut pkt.C):],"Kommune",BasilRadata[År],(('0. Oppsett'!$C$7-2)))*5/12)+(SUMIFS(BasilRadata[Heltidsplasser
3-6],BasilRadata[1A. Kommunenr:],'0. Oppsett'!$C$5,BasilRadata[1D. Barnehagetype:],'0. Oppsett'!$C$6,BasilRadata[2A. Barnehagens eier(Private eiere må fylle ut pkt.C):],"Kommune",BasilRadata[År],('0. Oppsett'!$C$7-3))*7/12)</f>
        <v>201.55000833333338</v>
      </c>
      <c r="C43" s="29"/>
      <c r="D43" s="29"/>
    </row>
    <row r="44" spans="1:4" ht="20.100000000000001" customHeight="1" x14ac:dyDescent="0.25">
      <c r="A44" s="29" t="s">
        <v>357</v>
      </c>
      <c r="B44" s="30">
        <f>IFERROR(B42*1.8+B43,0)</f>
        <v>375.61333833333339</v>
      </c>
      <c r="C44" s="29"/>
      <c r="D44" s="29"/>
    </row>
    <row r="45" spans="1:4" ht="24" customHeight="1" x14ac:dyDescent="0.25">
      <c r="A45" s="29" t="s">
        <v>358</v>
      </c>
      <c r="B45" s="31">
        <f>IFERROR(B42*1.8/B44,0)</f>
        <v>0.46341093948460815</v>
      </c>
      <c r="C45" s="29"/>
      <c r="D45" s="29"/>
    </row>
    <row r="46" spans="1:4" ht="24" customHeight="1" x14ac:dyDescent="0.25">
      <c r="A46" s="29" t="s">
        <v>359</v>
      </c>
      <c r="B46" s="31">
        <f>IFERROR(B43/B44,0)</f>
        <v>0.53658906051539179</v>
      </c>
      <c r="C46" s="29"/>
      <c r="D46" s="29"/>
    </row>
    <row r="47" spans="1:4" ht="15.95" customHeight="1" x14ac:dyDescent="0.25"/>
    <row r="48" spans="1:4" ht="15.95" customHeight="1" x14ac:dyDescent="0.25">
      <c r="A48" s="223" t="s">
        <v>360</v>
      </c>
      <c r="B48" s="211"/>
      <c r="C48" s="211"/>
      <c r="D48" s="211"/>
    </row>
    <row r="49" spans="1:4" ht="15.95" customHeight="1" x14ac:dyDescent="0.25">
      <c r="A49" s="130" t="s">
        <v>361</v>
      </c>
      <c r="B49" s="111">
        <f>IFERROR(B42*('0. Oppsett'!$C$15),0)</f>
        <v>1276464.4200000002</v>
      </c>
      <c r="C49" s="131"/>
      <c r="D49" s="113"/>
    </row>
    <row r="50" spans="1:4" x14ac:dyDescent="0.25">
      <c r="A50" s="130" t="s">
        <v>362</v>
      </c>
      <c r="B50" s="111">
        <f>IFERROR(B43*('0. Oppsett'!$C$15),0)</f>
        <v>2660460.1100000008</v>
      </c>
      <c r="C50" s="131"/>
      <c r="D50" s="113"/>
    </row>
    <row r="51" spans="1:4" x14ac:dyDescent="0.25">
      <c r="A51" s="130" t="s">
        <v>363</v>
      </c>
      <c r="B51" s="111">
        <f ca="1">('3a. Økonomirapport 201'!$S$11*-1)*(1+'0. Oppsett'!$C$13)*(1+'0. Oppsett'!$C$14)</f>
        <v>1871967.78648</v>
      </c>
      <c r="C51" s="131"/>
      <c r="D51" s="113"/>
    </row>
    <row r="52" spans="1:4" ht="20.100000000000001" customHeight="1" x14ac:dyDescent="0.25">
      <c r="A52" s="130" t="s">
        <v>364</v>
      </c>
      <c r="B52" s="111">
        <f ca="1">IFERROR(B39*B45,0)</f>
        <v>30718664.289733473</v>
      </c>
      <c r="C52" s="131"/>
      <c r="D52" s="113"/>
    </row>
    <row r="53" spans="1:4" ht="15.95" customHeight="1" x14ac:dyDescent="0.25">
      <c r="A53" s="130" t="s">
        <v>365</v>
      </c>
      <c r="B53" s="111">
        <f ca="1">IFERROR(B39*B46,0)</f>
        <v>35569508.199025325</v>
      </c>
      <c r="C53" s="131"/>
      <c r="D53" s="113"/>
    </row>
    <row r="54" spans="1:4" ht="15.95" customHeight="1" x14ac:dyDescent="0.25"/>
    <row r="55" spans="1:4" ht="15.95" customHeight="1" thickBot="1" x14ac:dyDescent="0.3">
      <c r="A55" s="32" t="s">
        <v>366</v>
      </c>
      <c r="B55" s="33">
        <f ca="1">IFERROR((($B$52-$B$49)+(-$B$51*($B$42/($B$42+$B$43))))/$B$42,0)</f>
        <v>298187.20067153213</v>
      </c>
    </row>
    <row r="56" spans="1:4" ht="15.95" customHeight="1" thickBot="1" x14ac:dyDescent="0.3">
      <c r="A56" s="32" t="s">
        <v>367</v>
      </c>
      <c r="B56" s="33">
        <f ca="1">IFERROR((($B$53-$B$50)+(-$B$51*($B$43/($B$42+$B$43))))/$B$43,0)</f>
        <v>157003.34861155617</v>
      </c>
    </row>
  </sheetData>
  <mergeCells count="7">
    <mergeCell ref="A48:D48"/>
    <mergeCell ref="A2:D2"/>
    <mergeCell ref="A1:D1"/>
    <mergeCell ref="A16:D16"/>
    <mergeCell ref="A41:D41"/>
    <mergeCell ref="A4:D4"/>
    <mergeCell ref="A27:D2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D1ED7-B77D-42F1-97B9-5A886BEF8631}">
  <sheetPr>
    <tabColor rgb="FF375623"/>
  </sheetPr>
  <dimension ref="A1:E54"/>
  <sheetViews>
    <sheetView showGridLines="0" topLeftCell="A39" workbookViewId="0">
      <selection activeCell="C23" sqref="C23"/>
    </sheetView>
  </sheetViews>
  <sheetFormatPr baseColWidth="10" defaultColWidth="8.85546875" defaultRowHeight="15" x14ac:dyDescent="0.25"/>
  <cols>
    <col min="1" max="1" width="52" customWidth="1"/>
    <col min="2" max="3" width="22" customWidth="1"/>
    <col min="4" max="4" width="14" customWidth="1"/>
    <col min="5" max="5" width="30" customWidth="1"/>
  </cols>
  <sheetData>
    <row r="1" spans="1:5" ht="27.95" customHeight="1" x14ac:dyDescent="0.25">
      <c r="A1" s="225" t="s">
        <v>368</v>
      </c>
      <c r="B1" s="225"/>
      <c r="C1" s="225"/>
      <c r="D1" s="225"/>
      <c r="E1" s="225"/>
    </row>
    <row r="2" spans="1:5" ht="20.100000000000001" customHeight="1" x14ac:dyDescent="0.25">
      <c r="A2" s="206" t="s">
        <v>308</v>
      </c>
      <c r="B2" s="206"/>
      <c r="C2" s="206"/>
      <c r="D2" s="206"/>
      <c r="E2" s="206"/>
    </row>
    <row r="3" spans="1:5" ht="26.1" customHeight="1" x14ac:dyDescent="0.25">
      <c r="A3" s="25" t="s">
        <v>309</v>
      </c>
      <c r="B3" s="25" t="s">
        <v>369</v>
      </c>
      <c r="C3" s="25" t="s">
        <v>370</v>
      </c>
      <c r="D3" s="25" t="s">
        <v>311</v>
      </c>
      <c r="E3" s="25" t="s">
        <v>312</v>
      </c>
    </row>
    <row r="4" spans="1:5" ht="20.100000000000001" customHeight="1" x14ac:dyDescent="0.25">
      <c r="A4" s="221" t="s">
        <v>313</v>
      </c>
      <c r="B4" s="221"/>
      <c r="C4" s="221"/>
      <c r="D4" s="221"/>
      <c r="E4" s="221"/>
    </row>
    <row r="5" spans="1:5" ht="15.95" customHeight="1" x14ac:dyDescent="0.25">
      <c r="A5" s="98" t="s">
        <v>314</v>
      </c>
      <c r="B5" s="100">
        <f>IFERROR('3a. Økonomirapport 201'!$V$4,0)</f>
        <v>0</v>
      </c>
      <c r="C5" s="100">
        <f>IFERROR('3a. Økonomirapport 201'!$W$4,0)</f>
        <v>0</v>
      </c>
      <c r="D5" s="101" t="s">
        <v>315</v>
      </c>
      <c r="E5" s="102"/>
    </row>
    <row r="6" spans="1:5" ht="15.95" customHeight="1" x14ac:dyDescent="0.25">
      <c r="A6" s="98" t="s">
        <v>317</v>
      </c>
      <c r="B6" s="100">
        <f>IFERROR('3a. Økonomirapport 201'!$V$5,0)</f>
        <v>0</v>
      </c>
      <c r="C6" s="100">
        <f>IFERROR('3a. Økonomirapport 201'!$W$5,0)</f>
        <v>0</v>
      </c>
      <c r="D6" s="101" t="s">
        <v>318</v>
      </c>
      <c r="E6" s="102" t="s">
        <v>319</v>
      </c>
    </row>
    <row r="7" spans="1:5" ht="15.95" customHeight="1" x14ac:dyDescent="0.25">
      <c r="A7" s="98" t="s">
        <v>127</v>
      </c>
      <c r="B7" s="100">
        <f>IFERROR('3a. Økonomirapport 201'!$V$6,0)</f>
        <v>0</v>
      </c>
      <c r="C7" s="100">
        <f>IFERROR('3a. Økonomirapport 201'!$W$6,0)</f>
        <v>0</v>
      </c>
      <c r="D7" s="101" t="s">
        <v>320</v>
      </c>
      <c r="E7" s="102"/>
    </row>
    <row r="8" spans="1:5" ht="15.95" customHeight="1" x14ac:dyDescent="0.25">
      <c r="A8" s="98" t="s">
        <v>321</v>
      </c>
      <c r="B8" s="100">
        <f>IFERROR(-(B6*(1+'0. Oppsett'!$C$11)),0)</f>
        <v>0</v>
      </c>
      <c r="C8" s="100">
        <f>IFERROR(-(C6*(1+'0. Oppsett'!$C$11)),0)</f>
        <v>0</v>
      </c>
      <c r="D8" s="142"/>
      <c r="E8" s="102"/>
    </row>
    <row r="9" spans="1:5" ht="15.95" customHeight="1" x14ac:dyDescent="0.25">
      <c r="A9" s="98" t="s">
        <v>322</v>
      </c>
      <c r="B9" s="100">
        <f>IFERROR('3a. Økonomirapport 201'!$V$7,0)</f>
        <v>0</v>
      </c>
      <c r="C9" s="100">
        <f>IFERROR('3a. Økonomirapport 201'!$W$7,0)</f>
        <v>0</v>
      </c>
      <c r="D9" s="101" t="s">
        <v>323</v>
      </c>
      <c r="E9" s="102"/>
    </row>
    <row r="10" spans="1:5" ht="15.95" customHeight="1" x14ac:dyDescent="0.25">
      <c r="A10" s="98" t="s">
        <v>324</v>
      </c>
      <c r="B10" s="100">
        <f>IFERROR('3a. Økonomirapport 201'!$V$8,0)</f>
        <v>0</v>
      </c>
      <c r="C10" s="100">
        <f>IFERROR('3a. Økonomirapport 201'!$W$8,0)</f>
        <v>0</v>
      </c>
      <c r="D10" s="101" t="s">
        <v>325</v>
      </c>
      <c r="E10" s="102"/>
    </row>
    <row r="11" spans="1:5" ht="15.95" customHeight="1" x14ac:dyDescent="0.25">
      <c r="A11" s="98" t="s">
        <v>326</v>
      </c>
      <c r="B11" s="100">
        <f>IFERROR('3a. Økonomirapport 201'!$V$9,0)</f>
        <v>0</v>
      </c>
      <c r="C11" s="100">
        <f>IFERROR('3a. Økonomirapport 201'!$W$9,0)</f>
        <v>0</v>
      </c>
      <c r="D11" s="101" t="s">
        <v>327</v>
      </c>
      <c r="E11" s="102"/>
    </row>
    <row r="12" spans="1:5" ht="15.95" customHeight="1" x14ac:dyDescent="0.25">
      <c r="A12" s="98" t="s">
        <v>328</v>
      </c>
      <c r="B12" s="100">
        <f>IFERROR('3a. Økonomirapport 201'!$V$10,0)</f>
        <v>0</v>
      </c>
      <c r="C12" s="100">
        <f>IFERROR('3a. Økonomirapport 201'!$W$10,0)</f>
        <v>0</v>
      </c>
      <c r="D12" s="101" t="s">
        <v>329</v>
      </c>
      <c r="E12" s="102"/>
    </row>
    <row r="13" spans="1:5" ht="15.95" customHeight="1" x14ac:dyDescent="0.25">
      <c r="A13" s="98" t="s">
        <v>371</v>
      </c>
      <c r="B13" s="100">
        <f>IFERROR('3a. Økonomirapport 201'!$V$12,0)</f>
        <v>0</v>
      </c>
      <c r="C13" s="100">
        <f>IFERROR('3a. Økonomirapport 201'!$W$12,0)</f>
        <v>0</v>
      </c>
      <c r="D13" s="101" t="s">
        <v>331</v>
      </c>
      <c r="E13" s="102"/>
    </row>
    <row r="14" spans="1:5" ht="21.95" customHeight="1" thickBot="1" x14ac:dyDescent="0.3">
      <c r="A14" s="26" t="s">
        <v>332</v>
      </c>
      <c r="B14" s="27">
        <f>SUM(B5:B13)</f>
        <v>0</v>
      </c>
      <c r="C14" s="27">
        <f>SUM(C5:C13)</f>
        <v>0</v>
      </c>
      <c r="D14" s="28"/>
      <c r="E14" s="28"/>
    </row>
    <row r="15" spans="1:5" ht="20.100000000000001" customHeight="1" x14ac:dyDescent="0.25">
      <c r="A15" s="213" t="s">
        <v>333</v>
      </c>
      <c r="B15" s="213"/>
      <c r="C15" s="213"/>
      <c r="D15" s="213"/>
      <c r="E15" s="213"/>
    </row>
    <row r="16" spans="1:5" ht="15.95" customHeight="1" x14ac:dyDescent="0.25">
      <c r="A16" s="99" t="s">
        <v>372</v>
      </c>
      <c r="B16" s="18">
        <f>IFERROR('3b. Økonomirapport 221'!$W$4,0)</f>
        <v>0</v>
      </c>
      <c r="C16" s="18">
        <f>IFERROR('3b. Økonomirapport 221'!$X$4,0)</f>
        <v>0</v>
      </c>
      <c r="D16" s="101" t="s">
        <v>315</v>
      </c>
      <c r="E16" s="102"/>
    </row>
    <row r="17" spans="1:5" ht="15.95" customHeight="1" x14ac:dyDescent="0.25">
      <c r="A17" s="98" t="s">
        <v>317</v>
      </c>
      <c r="B17" s="18">
        <f>IFERROR('3b. Økonomirapport 221'!W5,0)</f>
        <v>0</v>
      </c>
      <c r="C17" s="18">
        <f>IFERROR('3b. Økonomirapport 221'!X5,0)</f>
        <v>0</v>
      </c>
      <c r="D17" s="101" t="s">
        <v>318</v>
      </c>
      <c r="E17" s="102"/>
    </row>
    <row r="18" spans="1:5" ht="15.95" customHeight="1" x14ac:dyDescent="0.25">
      <c r="A18" s="98" t="s">
        <v>127</v>
      </c>
      <c r="B18" s="18">
        <f>IFERROR('3b. Økonomirapport 221'!W6,0)</f>
        <v>0</v>
      </c>
      <c r="C18" s="18">
        <f>IFERROR('3b. Økonomirapport 221'!X6,0)</f>
        <v>0</v>
      </c>
      <c r="D18" s="101" t="s">
        <v>320</v>
      </c>
      <c r="E18" s="102"/>
    </row>
    <row r="19" spans="1:5" ht="15.95" customHeight="1" x14ac:dyDescent="0.25">
      <c r="A19" s="98" t="s">
        <v>321</v>
      </c>
      <c r="B19" s="18">
        <f>IFERROR(-(B17*(1+'0. Oppsett'!$C$11)),0)</f>
        <v>0</v>
      </c>
      <c r="C19" s="18">
        <f>IFERROR(-(C17*(1+'0. Oppsett'!$C$11)),0)</f>
        <v>0</v>
      </c>
      <c r="D19" s="101"/>
      <c r="E19" s="102"/>
    </row>
    <row r="20" spans="1:5" ht="15.95" customHeight="1" x14ac:dyDescent="0.25">
      <c r="A20" s="98" t="s">
        <v>322</v>
      </c>
      <c r="B20" s="18">
        <f>IFERROR('3b. Økonomirapport 221'!W7,0)</f>
        <v>0</v>
      </c>
      <c r="C20" s="18">
        <f>IFERROR('3b. Økonomirapport 221'!X7,0)</f>
        <v>0</v>
      </c>
      <c r="D20" s="101" t="s">
        <v>323</v>
      </c>
      <c r="E20" s="102"/>
    </row>
    <row r="21" spans="1:5" ht="15.95" customHeight="1" x14ac:dyDescent="0.25">
      <c r="A21" s="98" t="s">
        <v>324</v>
      </c>
      <c r="B21" s="18">
        <f>IFERROR('3b. Økonomirapport 221'!W8,0)</f>
        <v>0</v>
      </c>
      <c r="C21" s="18">
        <f>IFERROR('3b. Økonomirapport 221'!X8,0)</f>
        <v>0</v>
      </c>
      <c r="D21" s="101" t="s">
        <v>325</v>
      </c>
      <c r="E21" s="102"/>
    </row>
    <row r="22" spans="1:5" ht="15.95" customHeight="1" x14ac:dyDescent="0.25">
      <c r="A22" s="98" t="s">
        <v>326</v>
      </c>
      <c r="B22" s="18">
        <f>IFERROR('3b. Økonomirapport 221'!W9,0)</f>
        <v>0</v>
      </c>
      <c r="C22" s="18">
        <f>IFERROR('3b. Økonomirapport 221'!X9,0)</f>
        <v>0</v>
      </c>
      <c r="D22" s="101" t="s">
        <v>327</v>
      </c>
      <c r="E22" s="102"/>
    </row>
    <row r="23" spans="1:5" ht="15.95" customHeight="1" x14ac:dyDescent="0.25">
      <c r="A23" s="98" t="s">
        <v>328</v>
      </c>
      <c r="B23" s="18">
        <f>IFERROR('3b. Økonomirapport 221'!W10,0)</f>
        <v>0</v>
      </c>
      <c r="C23" s="18">
        <f>IFERROR('3b. Økonomirapport 221'!X10,0)</f>
        <v>0</v>
      </c>
      <c r="D23" s="101" t="s">
        <v>329</v>
      </c>
      <c r="E23" s="102"/>
    </row>
    <row r="24" spans="1:5" ht="15.95" customHeight="1" x14ac:dyDescent="0.25">
      <c r="A24" s="98" t="s">
        <v>335</v>
      </c>
      <c r="B24" s="21">
        <v>0</v>
      </c>
      <c r="C24" s="21">
        <v>0</v>
      </c>
      <c r="D24" s="101" t="s">
        <v>336</v>
      </c>
      <c r="E24" s="102" t="s">
        <v>373</v>
      </c>
    </row>
    <row r="25" spans="1:5" ht="21.95" customHeight="1" thickBot="1" x14ac:dyDescent="0.3">
      <c r="A25" s="26" t="s">
        <v>338</v>
      </c>
      <c r="B25" s="27">
        <f>SUM(B16:B24)</f>
        <v>0</v>
      </c>
      <c r="C25" s="27">
        <f>SUM(C16:C24)</f>
        <v>0</v>
      </c>
      <c r="D25" s="28"/>
      <c r="E25" s="28"/>
    </row>
    <row r="26" spans="1:5" ht="20.100000000000001" customHeight="1" x14ac:dyDescent="0.25">
      <c r="A26" s="213" t="s">
        <v>339</v>
      </c>
      <c r="B26" s="213"/>
      <c r="C26" s="213"/>
      <c r="D26" s="213"/>
      <c r="E26" s="213"/>
    </row>
    <row r="27" spans="1:5" ht="15.95" customHeight="1" x14ac:dyDescent="0.25">
      <c r="A27" s="98" t="s">
        <v>340</v>
      </c>
      <c r="B27" s="21">
        <v>0</v>
      </c>
      <c r="C27" s="21">
        <v>0</v>
      </c>
      <c r="D27" s="101"/>
      <c r="E27" s="102" t="s">
        <v>373</v>
      </c>
    </row>
    <row r="28" spans="1:5" ht="15.95" customHeight="1" x14ac:dyDescent="0.25">
      <c r="A28" s="98" t="s">
        <v>341</v>
      </c>
      <c r="B28" s="21">
        <v>0</v>
      </c>
      <c r="C28" s="21">
        <v>0</v>
      </c>
      <c r="D28" s="101"/>
      <c r="E28" s="102" t="s">
        <v>373</v>
      </c>
    </row>
    <row r="29" spans="1:5" ht="15.95" customHeight="1" x14ac:dyDescent="0.25">
      <c r="A29" s="98" t="s">
        <v>342</v>
      </c>
      <c r="B29" s="21">
        <v>0</v>
      </c>
      <c r="C29" s="21">
        <v>0</v>
      </c>
      <c r="D29" s="101"/>
      <c r="E29" s="102" t="s">
        <v>373</v>
      </c>
    </row>
    <row r="30" spans="1:5" ht="15.95" customHeight="1" x14ac:dyDescent="0.25">
      <c r="A30" s="98" t="s">
        <v>343</v>
      </c>
      <c r="B30" s="21">
        <v>0</v>
      </c>
      <c r="C30" s="21">
        <v>0</v>
      </c>
      <c r="D30" s="101"/>
      <c r="E30" s="102" t="s">
        <v>373</v>
      </c>
    </row>
    <row r="31" spans="1:5" ht="15.95" customHeight="1" x14ac:dyDescent="0.25">
      <c r="A31" s="98" t="s">
        <v>374</v>
      </c>
      <c r="B31" s="21">
        <v>0</v>
      </c>
      <c r="C31" s="21">
        <v>0</v>
      </c>
      <c r="D31" s="101"/>
      <c r="E31" s="102" t="s">
        <v>373</v>
      </c>
    </row>
    <row r="32" spans="1:5" ht="15.95" customHeight="1" x14ac:dyDescent="0.25">
      <c r="A32" s="98" t="s">
        <v>375</v>
      </c>
      <c r="B32" s="21">
        <v>0</v>
      </c>
      <c r="C32" s="21">
        <v>0</v>
      </c>
      <c r="D32" s="101"/>
      <c r="E32" s="102" t="s">
        <v>373</v>
      </c>
    </row>
    <row r="33" spans="1:5" ht="21.95" customHeight="1" thickBot="1" x14ac:dyDescent="0.3">
      <c r="A33" s="104" t="s">
        <v>345</v>
      </c>
      <c r="B33" s="105">
        <f>IFERROR(SUM(B27,B28,B29,B30,B31,B32),0)</f>
        <v>0</v>
      </c>
      <c r="C33" s="141"/>
      <c r="D33" s="106"/>
      <c r="E33" s="106"/>
    </row>
    <row r="34" spans="1:5" ht="21.95" customHeight="1" x14ac:dyDescent="0.25">
      <c r="A34" s="107" t="s">
        <v>346</v>
      </c>
      <c r="B34" s="108">
        <f>IFERROR(B14+B25+B33,0)</f>
        <v>0</v>
      </c>
      <c r="C34" s="108">
        <f>IFERROR(C14+C25+C33,0)</f>
        <v>0</v>
      </c>
      <c r="D34" s="109"/>
      <c r="E34" s="109"/>
    </row>
    <row r="35" spans="1:5" ht="15.95" customHeight="1" x14ac:dyDescent="0.25">
      <c r="A35" s="110" t="s">
        <v>347</v>
      </c>
      <c r="B35" s="111">
        <f>IFERROR(B34*'0. Oppsett'!$C$12,0)</f>
        <v>0</v>
      </c>
      <c r="C35" s="111">
        <f>IFERROR(C34*'0. Oppsett'!$C$12,0)</f>
        <v>0</v>
      </c>
      <c r="D35" s="112">
        <f>'0. Oppsett'!$C$12</f>
        <v>4.7E-2</v>
      </c>
      <c r="E35" s="109"/>
    </row>
    <row r="36" spans="1:5" ht="21.95" customHeight="1" x14ac:dyDescent="0.25">
      <c r="A36" s="107" t="s">
        <v>348</v>
      </c>
      <c r="B36" s="108">
        <f>IFERROR(B34+B35,0)</f>
        <v>0</v>
      </c>
      <c r="C36" s="108">
        <f>IFERROR(C34+C35,0)</f>
        <v>0</v>
      </c>
      <c r="D36" s="109"/>
      <c r="E36" s="109"/>
    </row>
    <row r="37" spans="1:5" ht="21.95" customHeight="1" x14ac:dyDescent="0.25">
      <c r="A37" s="114" t="s">
        <v>349</v>
      </c>
      <c r="B37" s="115">
        <f>$B$36*(1+'0. Oppsett'!$C$13)</f>
        <v>0</v>
      </c>
      <c r="C37" s="115">
        <f>$C$36*(1+'0. Oppsett'!$C$13)</f>
        <v>0</v>
      </c>
      <c r="D37" s="116" t="s">
        <v>350</v>
      </c>
      <c r="E37" s="109"/>
    </row>
    <row r="38" spans="1:5" ht="21.95" customHeight="1" x14ac:dyDescent="0.25">
      <c r="A38" s="114" t="s">
        <v>351</v>
      </c>
      <c r="B38" s="115">
        <f>$B$37*(1+'0. Oppsett'!$C$14)</f>
        <v>0</v>
      </c>
      <c r="C38" s="115">
        <f>$C$37*(1+'0. Oppsett'!$C$14)</f>
        <v>0</v>
      </c>
      <c r="D38" s="116" t="s">
        <v>352</v>
      </c>
      <c r="E38" s="109"/>
    </row>
    <row r="39" spans="1:5" ht="20.100000000000001" customHeight="1" x14ac:dyDescent="0.25"/>
    <row r="40" spans="1:5" ht="15.95" customHeight="1" x14ac:dyDescent="0.25">
      <c r="A40" s="223" t="s">
        <v>376</v>
      </c>
      <c r="B40" s="223"/>
      <c r="C40" s="223"/>
      <c r="D40" s="223"/>
      <c r="E40" s="223"/>
    </row>
    <row r="41" spans="1:5" ht="15.95" customHeight="1" x14ac:dyDescent="0.25">
      <c r="A41" s="104" t="s">
        <v>354</v>
      </c>
      <c r="B41" s="21"/>
      <c r="C41" s="21"/>
      <c r="D41" s="131" t="s">
        <v>355</v>
      </c>
      <c r="E41" s="109" t="s">
        <v>377</v>
      </c>
    </row>
    <row r="42" spans="1:5" x14ac:dyDescent="0.25">
      <c r="A42" s="104" t="s">
        <v>356</v>
      </c>
      <c r="B42" s="21"/>
      <c r="C42" s="21"/>
      <c r="D42" s="109"/>
      <c r="E42" s="109" t="s">
        <v>377</v>
      </c>
    </row>
    <row r="43" spans="1:5" ht="20.100000000000001" customHeight="1" x14ac:dyDescent="0.25">
      <c r="A43" s="110" t="s">
        <v>357</v>
      </c>
      <c r="B43" s="139">
        <f>IFERROR(B41*1.8+B42,0)</f>
        <v>0</v>
      </c>
      <c r="C43" s="139">
        <f>IFERROR(C41*1.8+C42,0)</f>
        <v>0</v>
      </c>
      <c r="D43" s="109"/>
      <c r="E43" s="109"/>
    </row>
    <row r="44" spans="1:5" ht="24" customHeight="1" x14ac:dyDescent="0.25">
      <c r="A44" s="110" t="s">
        <v>358</v>
      </c>
      <c r="B44" s="140">
        <f>IFERROR(B41*1.8/B43,0)</f>
        <v>0</v>
      </c>
      <c r="C44" s="140">
        <f>IFERROR(C41*1.8/C43,0)</f>
        <v>0</v>
      </c>
      <c r="D44" s="109"/>
      <c r="E44" s="109"/>
    </row>
    <row r="45" spans="1:5" ht="24" customHeight="1" x14ac:dyDescent="0.25">
      <c r="A45" s="110" t="s">
        <v>359</v>
      </c>
      <c r="B45" s="140">
        <f>IFERROR(B42/B43,0)</f>
        <v>0</v>
      </c>
      <c r="C45" s="140">
        <f>IFERROR(C42/C43,0)</f>
        <v>0</v>
      </c>
      <c r="D45" s="109"/>
      <c r="E45" s="109"/>
    </row>
    <row r="46" spans="1:5" ht="15.95" customHeight="1" x14ac:dyDescent="0.25"/>
    <row r="47" spans="1:5" ht="15.95" customHeight="1" x14ac:dyDescent="0.25">
      <c r="A47" s="223" t="s">
        <v>378</v>
      </c>
      <c r="B47" s="223"/>
      <c r="C47" s="223"/>
      <c r="D47" s="223"/>
      <c r="E47" s="223"/>
    </row>
    <row r="48" spans="1:5" ht="20.100000000000001" customHeight="1" x14ac:dyDescent="0.25">
      <c r="A48" s="130" t="s">
        <v>379</v>
      </c>
      <c r="B48" s="111">
        <f>IFERROR(B38*B44,0)</f>
        <v>0</v>
      </c>
      <c r="C48" s="111">
        <f>IFERROR(C38*C44,0)</f>
        <v>0</v>
      </c>
      <c r="D48" s="131"/>
      <c r="E48" s="113"/>
    </row>
    <row r="49" spans="1:5" ht="15.95" customHeight="1" x14ac:dyDescent="0.25">
      <c r="A49" s="130" t="s">
        <v>380</v>
      </c>
      <c r="B49" s="111">
        <f>IFERROR(B38*B45,0)</f>
        <v>0</v>
      </c>
      <c r="C49" s="111">
        <f>IFERROR(C38*C45,0)</f>
        <v>0</v>
      </c>
      <c r="D49" s="131"/>
      <c r="E49" s="113"/>
    </row>
    <row r="50" spans="1:5" ht="15.95" customHeight="1" x14ac:dyDescent="0.25">
      <c r="A50" s="136"/>
      <c r="B50" s="137"/>
      <c r="C50" s="137"/>
      <c r="D50" s="138"/>
      <c r="E50" s="116"/>
    </row>
    <row r="51" spans="1:5" ht="15.95" customHeight="1" x14ac:dyDescent="0.25">
      <c r="A51" s="136"/>
      <c r="B51" s="137"/>
      <c r="C51" s="137"/>
      <c r="D51" s="138"/>
      <c r="E51" s="116"/>
    </row>
    <row r="52" spans="1:5" ht="15.95" customHeight="1" x14ac:dyDescent="0.25">
      <c r="B52" t="s">
        <v>381</v>
      </c>
      <c r="C52" t="s">
        <v>381</v>
      </c>
    </row>
    <row r="53" spans="1:5" ht="15.95" customHeight="1" thickBot="1" x14ac:dyDescent="0.3">
      <c r="A53" s="32" t="s">
        <v>382</v>
      </c>
      <c r="B53" s="33">
        <f>IFERROR((B48)/B41,0)</f>
        <v>0</v>
      </c>
      <c r="C53" s="33">
        <f>IFERROR((C48)/C41,0)</f>
        <v>0</v>
      </c>
    </row>
    <row r="54" spans="1:5" ht="15.95" customHeight="1" thickBot="1" x14ac:dyDescent="0.3">
      <c r="A54" s="32" t="s">
        <v>383</v>
      </c>
      <c r="B54" s="33">
        <f>IFERROR((B49)/B42,0)</f>
        <v>0</v>
      </c>
      <c r="C54" s="33">
        <f>IFERROR((C49)/C42,0)</f>
        <v>0</v>
      </c>
    </row>
  </sheetData>
  <mergeCells count="6">
    <mergeCell ref="A40:E40"/>
    <mergeCell ref="A47:E47"/>
    <mergeCell ref="A1:E1"/>
    <mergeCell ref="A4:E4"/>
    <mergeCell ref="A15:E15"/>
    <mergeCell ref="A26:E26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0ABAAAA-0869-44EA-9DB6-BD1CB2CFFBF7}">
          <x14:formula1>
            <xm:f>Metadata!$P$4:$P$26</xm:f>
          </x14:formula1>
          <xm:sqref>A16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22C6A-2D9C-4373-9EF8-36BC3BC6A87E}">
  <dimension ref="A1:N590"/>
  <sheetViews>
    <sheetView workbookViewId="0">
      <selection activeCell="Q32" sqref="Q32"/>
    </sheetView>
  </sheetViews>
  <sheetFormatPr baseColWidth="10" defaultColWidth="11.42578125" defaultRowHeight="15" x14ac:dyDescent="0.25"/>
  <cols>
    <col min="2" max="2" width="27" customWidth="1"/>
    <col min="8" max="8" width="15" customWidth="1"/>
  </cols>
  <sheetData>
    <row r="1" spans="1:14" x14ac:dyDescent="0.25">
      <c r="A1" s="57" t="s">
        <v>384</v>
      </c>
      <c r="B1" s="57"/>
      <c r="C1" s="57"/>
      <c r="D1" s="57"/>
      <c r="E1" s="57"/>
      <c r="F1" s="57"/>
      <c r="G1" s="57"/>
      <c r="H1" s="57"/>
      <c r="I1" s="57"/>
    </row>
    <row r="2" spans="1:14" x14ac:dyDescent="0.25">
      <c r="A2" s="226" t="s">
        <v>385</v>
      </c>
      <c r="B2" s="227"/>
      <c r="C2" s="227"/>
      <c r="D2" s="227"/>
      <c r="E2" s="227"/>
      <c r="F2" s="227"/>
      <c r="G2" s="227"/>
      <c r="H2" s="227"/>
      <c r="I2" s="227"/>
    </row>
    <row r="3" spans="1:14" ht="21" customHeight="1" x14ac:dyDescent="0.25">
      <c r="A3" s="228" t="s">
        <v>386</v>
      </c>
      <c r="B3" s="211"/>
      <c r="C3" s="211"/>
      <c r="D3" s="9"/>
      <c r="E3" s="229" t="s">
        <v>387</v>
      </c>
      <c r="F3" s="230"/>
      <c r="G3" s="230"/>
      <c r="H3" s="230"/>
      <c r="I3" s="231"/>
      <c r="K3" s="161" t="s">
        <v>388</v>
      </c>
      <c r="L3" s="161"/>
      <c r="M3" s="161">
        <f>MAXA('1.B BASIL-resultatregnskap'!$A$3:$A$400)</f>
        <v>0</v>
      </c>
      <c r="N3" t="s">
        <v>389</v>
      </c>
    </row>
    <row r="4" spans="1:14" ht="90" x14ac:dyDescent="0.25">
      <c r="A4" s="9" t="s">
        <v>390</v>
      </c>
      <c r="B4" s="9" t="s">
        <v>391</v>
      </c>
      <c r="C4" s="9" t="s">
        <v>392</v>
      </c>
      <c r="D4" s="9" t="s">
        <v>393</v>
      </c>
      <c r="E4" s="5" t="s">
        <v>394</v>
      </c>
      <c r="F4" s="5" t="s">
        <v>395</v>
      </c>
      <c r="G4" s="5" t="s">
        <v>396</v>
      </c>
      <c r="H4" s="5" t="s">
        <v>397</v>
      </c>
      <c r="I4" s="5" t="s">
        <v>398</v>
      </c>
    </row>
    <row r="5" spans="1:14" x14ac:dyDescent="0.25">
      <c r="A5" s="143" cm="1">
        <f t="array" ref="A5">_xlfn.SEQUENCE(COUNTA(_xlfn.ANCHORARRAY(B5)),1,1,1)</f>
        <v>1</v>
      </c>
      <c r="B5" s="144" t="e" cm="1">
        <f t="array" ref="B5">_xlfn.UNIQUE(_xlfn._TRO_TRAILING('1.B BASIL-resultatregnskap'!C3:C200))</f>
        <v>#REF!</v>
      </c>
      <c r="C5" s="145" t="e" cm="1">
        <f t="array" ref="C5">_xlfn.UNIQUE(_xlfn._TRO_TRAILING('1.B BASIL-resultatregnskap'!B3:B200))</f>
        <v>#REF!</v>
      </c>
      <c r="D5" s="145" t="str" cm="1">
        <f t="array" ref="D5">IFERROR(_xlfn.XLOOKUP(CLEAN(TRIM(_xlfn.ANCHORARRAY($C5))),CLEAN(TRIM(factPensjon[Virksomhetsnr.])),factPensjon[Forpliktelser]),"")</f>
        <v/>
      </c>
      <c r="E5" s="19" t="s">
        <v>399</v>
      </c>
      <c r="F5" s="146">
        <f>IFERROR(IF(E5="A",'0. Oppsett'!$C$23,IF(E5="B",'0. Oppsett'!$C$24,IF(E5="C",'0. Oppsett'!$C$25,""))),"")</f>
        <v>0.11</v>
      </c>
      <c r="G5" s="147" cm="1">
        <f t="array" ref="G5">SUMIFS(BasilRadata[8E. Oppgi antall årsverk barnehagen har pensjonsforpliktelser for:],'1. BASIL-rådata'!$I$3:$I$500,_xlfn.ANCHORARRAY('X. Satser pensjonstilskudd'!$C5),BasilRadata[År],'0. Oppsett'!$C$9)</f>
        <v>0</v>
      </c>
      <c r="H5" s="148" t="e" cm="1">
        <f t="array" ref="H5">IF(_xlfn.ANCHORARRAY(B5)&lt;&gt;"",(((SUMIFS('1.B BASIL-resultatregnskap'!I:I,'1.B BASIL-resultatregnskap'!B:B,_xlfn.ANCHORARRAY('X. Satser pensjonstilskudd'!$C5),'1.B BASIL-resultatregnskap'!A:A,$M$3)))*((1+'0. Oppsett'!$C$13)*(1+'0. Oppsett'!$C$14))/_xlfn.ANCHORARRAY($G5)),"")</f>
        <v>#REF!</v>
      </c>
      <c r="I5" s="148" t="e">
        <f>IF(OR(E5="",H5="",NOT(AND(ISNUMBER(F5),ISNUMBER(H5)))),"",H5*F5*(1+'0. Oppsett'!$C$11))</f>
        <v>#REF!</v>
      </c>
    </row>
    <row r="6" spans="1:14" x14ac:dyDescent="0.25">
      <c r="A6" s="143"/>
      <c r="B6" s="99"/>
      <c r="C6" s="145"/>
      <c r="D6" s="144"/>
      <c r="E6" s="19" t="s">
        <v>400</v>
      </c>
      <c r="F6" s="146">
        <f>IFERROR(IF(E6="A",'0. Oppsett'!$C$23,IF(E6="B",'0. Oppsett'!$C$24,IF(E6="C",'0. Oppsett'!$C$25,""))),"")</f>
        <v>0.08</v>
      </c>
      <c r="G6" s="147"/>
      <c r="H6" s="148"/>
      <c r="I6" s="148" t="str">
        <f>IF(OR(E6="",H6="",NOT(AND(ISNUMBER(F6),ISNUMBER(H6)))),"",H6*F6*(1+'0. Oppsett'!$C$11))</f>
        <v/>
      </c>
    </row>
    <row r="7" spans="1:14" x14ac:dyDescent="0.25">
      <c r="A7" s="143"/>
      <c r="B7" s="99"/>
      <c r="C7" s="145"/>
      <c r="D7" s="145"/>
      <c r="E7" s="19" t="s">
        <v>401</v>
      </c>
      <c r="F7" s="146">
        <f>IFERROR(IF(E7="A",'0. Oppsett'!$C$23,IF(E7="B",'0. Oppsett'!$C$24,IF(E7="C",'0. Oppsett'!$C$25,""))),"")</f>
        <v>0.05</v>
      </c>
      <c r="G7" s="147"/>
      <c r="H7" s="148"/>
      <c r="I7" s="148" t="str">
        <f>IF(OR(E7="",H7="",NOT(AND(ISNUMBER(F7),ISNUMBER(H7)))),"",H7*F7*(1+'0. Oppsett'!$C$11))</f>
        <v/>
      </c>
    </row>
    <row r="8" spans="1:14" x14ac:dyDescent="0.25">
      <c r="A8" s="143"/>
      <c r="B8" s="99"/>
      <c r="C8" s="145"/>
      <c r="D8" s="145"/>
      <c r="E8" s="19" t="s">
        <v>399</v>
      </c>
      <c r="F8" s="146">
        <f>IFERROR(IF(E8="A",'0. Oppsett'!$C$23,IF(E8="B",'0. Oppsett'!$C$24,IF(E8="C",'0. Oppsett'!$C$25,""))),"")</f>
        <v>0.11</v>
      </c>
      <c r="G8" s="147"/>
      <c r="H8" s="148"/>
      <c r="I8" s="148" t="str">
        <f>IF(OR(E8="",H8="",NOT(AND(ISNUMBER(F8),ISNUMBER(H8)))),"",H8*F8*(1+'0. Oppsett'!$C$11))</f>
        <v/>
      </c>
    </row>
    <row r="9" spans="1:14" x14ac:dyDescent="0.25">
      <c r="A9" s="143"/>
      <c r="B9" s="99"/>
      <c r="C9" s="145"/>
      <c r="D9" s="145"/>
      <c r="E9" s="19" t="s">
        <v>399</v>
      </c>
      <c r="F9" s="146">
        <f>IFERROR(IF(E9="A",'0. Oppsett'!$C$23,IF(E9="B",'0. Oppsett'!$C$24,IF(E9="C",'0. Oppsett'!$C$25,""))),"")</f>
        <v>0.11</v>
      </c>
      <c r="G9" s="147"/>
      <c r="H9" s="148"/>
      <c r="I9" s="148" t="str">
        <f>IF(OR(E9="",H9="",NOT(AND(ISNUMBER(F9),ISNUMBER(H9)))),"",H9*F9*(1+'0. Oppsett'!$C$11))</f>
        <v/>
      </c>
    </row>
    <row r="10" spans="1:14" x14ac:dyDescent="0.25">
      <c r="A10" s="143"/>
      <c r="B10" s="99"/>
      <c r="C10" s="145"/>
      <c r="D10" s="145"/>
      <c r="E10" s="19" t="s">
        <v>399</v>
      </c>
      <c r="F10" s="146">
        <f>IFERROR(IF(E10="A",'0. Oppsett'!$C$23,IF(E10="B",'0. Oppsett'!$C$24,IF(E10="C",'0. Oppsett'!$C$25,""))),"")</f>
        <v>0.11</v>
      </c>
      <c r="G10" s="147"/>
      <c r="H10" s="148"/>
      <c r="I10" s="148" t="str">
        <f>IF(OR(E10="",H10="",NOT(AND(ISNUMBER(F10),ISNUMBER(H10)))),"",H10*F10*(1+'0. Oppsett'!$C$11))</f>
        <v/>
      </c>
    </row>
    <row r="11" spans="1:14" x14ac:dyDescent="0.25">
      <c r="A11" s="143"/>
      <c r="B11" s="99"/>
      <c r="C11" s="145"/>
      <c r="D11" s="145"/>
      <c r="E11" s="19" t="s">
        <v>399</v>
      </c>
      <c r="F11" s="146">
        <f>IFERROR(IF(E11="A",'0. Oppsett'!$C$23,IF(E11="B",'0. Oppsett'!$C$24,IF(E11="C",'0. Oppsett'!$C$25,""))),"")</f>
        <v>0.11</v>
      </c>
      <c r="G11" s="147"/>
      <c r="H11" s="148"/>
      <c r="I11" s="148" t="str">
        <f>IF(OR(E11="",H11="",NOT(AND(ISNUMBER(F11),ISNUMBER(H11)))),"",H11*F11*(1+'0. Oppsett'!$C$11))</f>
        <v/>
      </c>
    </row>
    <row r="12" spans="1:14" x14ac:dyDescent="0.25">
      <c r="A12" s="143"/>
      <c r="B12" s="99"/>
      <c r="C12" s="145"/>
      <c r="D12" s="145"/>
      <c r="E12" s="19"/>
      <c r="F12" s="146" t="str">
        <f>IFERROR(IF(E12="A",'0. Oppsett'!$C$23,IF(E12="B",'0. Oppsett'!$C$24,IF(E12="C",'0. Oppsett'!$C$25,""))),"")</f>
        <v/>
      </c>
      <c r="G12" s="147"/>
      <c r="H12" s="148"/>
      <c r="I12" s="148" t="str">
        <f>IF(OR(E12="",H12="",NOT(AND(ISNUMBER(F12),ISNUMBER(H12)))),"",H12*F12*(1+'0. Oppsett'!$C$11))</f>
        <v/>
      </c>
    </row>
    <row r="13" spans="1:14" x14ac:dyDescent="0.25">
      <c r="A13" s="143"/>
      <c r="B13" s="99"/>
      <c r="C13" s="145"/>
      <c r="D13" s="145"/>
      <c r="E13" s="19"/>
      <c r="F13" s="146" t="str">
        <f>IFERROR(IF(E13="A",'0. Oppsett'!$C$23,IF(E13="B",'0. Oppsett'!$C$24,IF(E13="C",'0. Oppsett'!$C$25,""))),"")</f>
        <v/>
      </c>
      <c r="G13" s="147"/>
      <c r="H13" s="148"/>
      <c r="I13" s="148" t="str">
        <f>IF(OR(E13="",H13="",NOT(AND(ISNUMBER(F13),ISNUMBER(H13)))),"",H13*F13*(1+'0. Oppsett'!$C$11))</f>
        <v/>
      </c>
    </row>
    <row r="14" spans="1:14" x14ac:dyDescent="0.25">
      <c r="A14" s="143"/>
      <c r="B14" s="99"/>
      <c r="C14" s="145"/>
      <c r="D14" s="145"/>
      <c r="E14" s="19"/>
      <c r="F14" s="146" t="str">
        <f>IFERROR(IF(E14="A",'0. Oppsett'!$C$23,IF(E14="B",'0. Oppsett'!$C$24,IF(E14="C",'0. Oppsett'!$C$25,""))),"")</f>
        <v/>
      </c>
      <c r="G14" s="147"/>
      <c r="H14" s="148"/>
      <c r="I14" s="148" t="str">
        <f>IF(OR(E14="",H14="",NOT(AND(ISNUMBER(F14),ISNUMBER(H14)))),"",H14*F14*(1+'0. Oppsett'!$C$11))</f>
        <v/>
      </c>
    </row>
    <row r="15" spans="1:14" x14ac:dyDescent="0.25">
      <c r="A15" s="143"/>
      <c r="B15" s="99"/>
      <c r="C15" s="145"/>
      <c r="D15" s="145"/>
      <c r="E15" s="19"/>
      <c r="F15" s="146" t="str">
        <f>IFERROR(IF(E15="A",'0. Oppsett'!$C$23,IF(E15="B",'0. Oppsett'!$C$24,IF(E15="C",'0. Oppsett'!$C$25,""))),"")</f>
        <v/>
      </c>
      <c r="G15" s="147"/>
      <c r="H15" s="148"/>
      <c r="I15" s="148" t="str">
        <f>IF(OR(E15="",H15="",NOT(AND(ISNUMBER(F15),ISNUMBER(H15)))),"",H15*F15*(1+'0. Oppsett'!$C$11))</f>
        <v/>
      </c>
    </row>
    <row r="16" spans="1:14" x14ac:dyDescent="0.25">
      <c r="A16" s="143"/>
      <c r="B16" s="99"/>
      <c r="C16" s="145"/>
      <c r="D16" s="145"/>
      <c r="E16" s="19"/>
      <c r="F16" s="146" t="str">
        <f>IFERROR(IF(E16="A",'0. Oppsett'!$C$23,IF(E16="B",'0. Oppsett'!$C$24,IF(E16="C",'0. Oppsett'!$C$25,""))),"")</f>
        <v/>
      </c>
      <c r="G16" s="147"/>
      <c r="H16" s="148"/>
      <c r="I16" s="148" t="str">
        <f>IF(OR(E16="",H16="",NOT(AND(ISNUMBER(F16),ISNUMBER(H16)))),"",H16*F16*(1+'0. Oppsett'!$C$11))</f>
        <v/>
      </c>
    </row>
    <row r="17" spans="1:9" x14ac:dyDescent="0.25">
      <c r="A17" s="143"/>
      <c r="B17" s="99"/>
      <c r="C17" s="145"/>
      <c r="D17" s="145"/>
      <c r="E17" s="19"/>
      <c r="F17" s="146" t="str">
        <f>IFERROR(IF(E17="A",'0. Oppsett'!$C$23,IF(E17="B",'0. Oppsett'!$C$24,IF(E17="C",'0. Oppsett'!$C$25,""))),"")</f>
        <v/>
      </c>
      <c r="G17" s="147"/>
      <c r="H17" s="148"/>
      <c r="I17" s="148" t="str">
        <f>IF(OR(E17="",H17="",NOT(AND(ISNUMBER(F17),ISNUMBER(H17)))),"",H17*F17*(1+'0. Oppsett'!$C$11))</f>
        <v/>
      </c>
    </row>
    <row r="18" spans="1:9" x14ac:dyDescent="0.25">
      <c r="A18" s="143"/>
      <c r="B18" s="99"/>
      <c r="C18" s="145"/>
      <c r="D18" s="145"/>
      <c r="E18" s="19"/>
      <c r="F18" s="146" t="str">
        <f>IFERROR(IF(E18="A",'0. Oppsett'!$C$23,IF(E18="B",'0. Oppsett'!$C$24,IF(E18="C",'0. Oppsett'!$C$25,""))),"")</f>
        <v/>
      </c>
      <c r="G18" s="147"/>
      <c r="H18" s="148"/>
      <c r="I18" s="148" t="str">
        <f>IF(OR(E18="",H18="",NOT(AND(ISNUMBER(F18),ISNUMBER(H18)))),"",H18*F18*(1+'0. Oppsett'!$C$11))</f>
        <v/>
      </c>
    </row>
    <row r="19" spans="1:9" x14ac:dyDescent="0.25">
      <c r="A19" s="143"/>
      <c r="B19" s="99"/>
      <c r="C19" s="145"/>
      <c r="D19" s="145"/>
      <c r="E19" s="19"/>
      <c r="F19" s="146" t="str">
        <f>IFERROR(IF(E19="A",'0. Oppsett'!$C$23,IF(E19="B",'0. Oppsett'!$C$24,IF(E19="C",'0. Oppsett'!$C$25,""))),"")</f>
        <v/>
      </c>
      <c r="G19" s="147"/>
      <c r="H19" s="148"/>
      <c r="I19" s="148" t="str">
        <f>IF(OR(E19="",H19="",NOT(AND(ISNUMBER(F19),ISNUMBER(H19)))),"",H19*F19*(1+'0. Oppsett'!$C$11))</f>
        <v/>
      </c>
    </row>
    <row r="20" spans="1:9" x14ac:dyDescent="0.25">
      <c r="A20" s="143"/>
      <c r="B20" s="99"/>
      <c r="C20" s="145"/>
      <c r="D20" s="145"/>
      <c r="E20" s="19"/>
      <c r="F20" s="146" t="str">
        <f>IFERROR(IF(E20="A",'0. Oppsett'!$C$23,IF(E20="B",'0. Oppsett'!$C$24,IF(E20="C",'0. Oppsett'!$C$25,""))),"")</f>
        <v/>
      </c>
      <c r="G20" s="147"/>
      <c r="H20" s="148"/>
      <c r="I20" s="148" t="str">
        <f>IF(OR(E20="",H20="",NOT(AND(ISNUMBER(F20),ISNUMBER(H20)))),"",H20*F20*(1+'0. Oppsett'!$C$11))</f>
        <v/>
      </c>
    </row>
    <row r="21" spans="1:9" x14ac:dyDescent="0.25">
      <c r="A21" s="143"/>
      <c r="B21" s="99"/>
      <c r="C21" s="145"/>
      <c r="D21" s="145"/>
      <c r="E21" s="19"/>
      <c r="F21" s="146" t="str">
        <f>IFERROR(IF(E21="A",'0. Oppsett'!$C$23,IF(E21="B",'0. Oppsett'!$C$24,IF(E21="C",'0. Oppsett'!$C$25,""))),"")</f>
        <v/>
      </c>
      <c r="G21" s="147"/>
      <c r="H21" s="148"/>
      <c r="I21" s="148" t="str">
        <f>IF(OR(E21="",H21="",NOT(AND(ISNUMBER(F21),ISNUMBER(H21)))),"",H21*F21*(1+'0. Oppsett'!$C$11))</f>
        <v/>
      </c>
    </row>
    <row r="22" spans="1:9" x14ac:dyDescent="0.25">
      <c r="A22" s="143"/>
      <c r="B22" s="99"/>
      <c r="C22" s="145"/>
      <c r="D22" s="145"/>
      <c r="E22" s="19"/>
      <c r="F22" s="146" t="str">
        <f>IFERROR(IF(E22="A",'0. Oppsett'!$C$23,IF(E22="B",'0. Oppsett'!$C$24,IF(E22="C",'0. Oppsett'!$C$25,""))),"")</f>
        <v/>
      </c>
      <c r="G22" s="147"/>
      <c r="H22" s="148"/>
      <c r="I22" s="148" t="str">
        <f>IF(OR(E22="",H22="",NOT(AND(ISNUMBER(F22),ISNUMBER(H22)))),"",H22*F22*(1+'0. Oppsett'!$C$11))</f>
        <v/>
      </c>
    </row>
    <row r="23" spans="1:9" x14ac:dyDescent="0.25">
      <c r="A23" s="143"/>
      <c r="B23" s="99"/>
      <c r="C23" s="145"/>
      <c r="D23" s="145"/>
      <c r="E23" s="19"/>
      <c r="F23" s="146" t="str">
        <f>IFERROR(IF(E23="A",'0. Oppsett'!$C$23,IF(E23="B",'0. Oppsett'!$C$24,IF(E23="C",'0. Oppsett'!$C$25,""))),"")</f>
        <v/>
      </c>
      <c r="G23" s="147"/>
      <c r="H23" s="148"/>
      <c r="I23" s="148" t="str">
        <f>IF(OR(E23="",H23="",NOT(AND(ISNUMBER(F23),ISNUMBER(H23)))),"",H23*F23*(1+'0. Oppsett'!$C$11))</f>
        <v/>
      </c>
    </row>
    <row r="24" spans="1:9" x14ac:dyDescent="0.25">
      <c r="A24" s="143"/>
      <c r="B24" s="99"/>
      <c r="C24" s="145"/>
      <c r="D24" s="145"/>
      <c r="E24" s="19"/>
      <c r="F24" s="146" t="str">
        <f>IFERROR(IF(E24="A",'0. Oppsett'!$C$23,IF(E24="B",'0. Oppsett'!$C$24,IF(E24="C",'0. Oppsett'!$C$25,""))),"")</f>
        <v/>
      </c>
      <c r="G24" s="147"/>
      <c r="H24" s="148"/>
      <c r="I24" s="148" t="str">
        <f>IF(OR(E24="",H24="",NOT(AND(ISNUMBER(F24),ISNUMBER(H24)))),"",H24*F24*(1+'0. Oppsett'!$C$11))</f>
        <v/>
      </c>
    </row>
    <row r="25" spans="1:9" x14ac:dyDescent="0.25">
      <c r="A25" s="143"/>
      <c r="B25" s="99"/>
      <c r="C25" s="145"/>
      <c r="D25" s="145"/>
      <c r="E25" s="19"/>
      <c r="F25" s="146" t="str">
        <f>IFERROR(IF(E25="A",'0. Oppsett'!$C$23,IF(E25="B",'0. Oppsett'!$C$24,IF(E25="C",'0. Oppsett'!$C$25,""))),"")</f>
        <v/>
      </c>
      <c r="G25" s="147"/>
      <c r="H25" s="148"/>
      <c r="I25" s="148" t="str">
        <f>IF(OR(E25="",H25="",NOT(AND(ISNUMBER(F25),ISNUMBER(H25)))),"",H25*F25*(1+'0. Oppsett'!$C$11))</f>
        <v/>
      </c>
    </row>
    <row r="26" spans="1:9" x14ac:dyDescent="0.25">
      <c r="A26" s="143"/>
      <c r="B26" s="99"/>
      <c r="C26" s="145"/>
      <c r="D26" s="145"/>
      <c r="E26" s="19"/>
      <c r="F26" s="146" t="str">
        <f>IFERROR(IF(E26="A",'0. Oppsett'!$C$23,IF(E26="B",'0. Oppsett'!$C$24,IF(E26="C",'0. Oppsett'!$C$25,""))),"")</f>
        <v/>
      </c>
      <c r="G26" s="147"/>
      <c r="H26" s="148"/>
      <c r="I26" s="148" t="str">
        <f>IF(OR(E26="",H26="",NOT(AND(ISNUMBER(F26),ISNUMBER(H26)))),"",H26*F26*(1+'0. Oppsett'!$C$11))</f>
        <v/>
      </c>
    </row>
    <row r="27" spans="1:9" x14ac:dyDescent="0.25">
      <c r="A27" s="143"/>
      <c r="B27" s="99"/>
      <c r="C27" s="145"/>
      <c r="D27" s="145"/>
      <c r="E27" s="19"/>
      <c r="F27" s="146" t="str">
        <f>IFERROR(IF(E27="A",'0. Oppsett'!$C$23,IF(E27="B",'0. Oppsett'!$C$24,IF(E27="C",'0. Oppsett'!$C$25,""))),"")</f>
        <v/>
      </c>
      <c r="G27" s="147"/>
      <c r="H27" s="148"/>
      <c r="I27" s="148" t="str">
        <f>IF(OR(E27="",H27="",NOT(AND(ISNUMBER(F27),ISNUMBER(H27)))),"",H27*F27*(1+'0. Oppsett'!$C$11))</f>
        <v/>
      </c>
    </row>
    <row r="28" spans="1:9" x14ac:dyDescent="0.25">
      <c r="A28" s="143"/>
      <c r="B28" s="99"/>
      <c r="C28" s="145"/>
      <c r="D28" s="145"/>
      <c r="E28" s="19"/>
      <c r="F28" s="146" t="str">
        <f>IFERROR(IF(E28="A",'0. Oppsett'!$C$23,IF(E28="B",'0. Oppsett'!$C$24,IF(E28="C",'0. Oppsett'!$C$25,""))),"")</f>
        <v/>
      </c>
      <c r="G28" s="147"/>
      <c r="H28" s="148"/>
      <c r="I28" s="148" t="str">
        <f>IF(OR(E28="",H28="",NOT(AND(ISNUMBER(F28),ISNUMBER(H28)))),"",H28*F28*(1+'0. Oppsett'!$C$11))</f>
        <v/>
      </c>
    </row>
    <row r="29" spans="1:9" x14ac:dyDescent="0.25">
      <c r="A29" s="143"/>
      <c r="B29" s="99"/>
      <c r="C29" s="145"/>
      <c r="D29" s="145"/>
      <c r="E29" s="19"/>
      <c r="F29" s="146" t="str">
        <f>IFERROR(IF(E29="A",'0. Oppsett'!$C$23,IF(E29="B",'0. Oppsett'!$C$24,IF(E29="C",'0. Oppsett'!$C$25,""))),"")</f>
        <v/>
      </c>
      <c r="G29" s="147"/>
      <c r="H29" s="148"/>
      <c r="I29" s="148" t="str">
        <f>IF(OR(E29="",H29="",NOT(AND(ISNUMBER(F29),ISNUMBER(H29)))),"",H29*F29*(1+'0. Oppsett'!$C$11))</f>
        <v/>
      </c>
    </row>
    <row r="30" spans="1:9" x14ac:dyDescent="0.25">
      <c r="A30" s="143"/>
      <c r="B30" s="99"/>
      <c r="C30" s="145"/>
      <c r="D30" s="145"/>
      <c r="E30" s="19"/>
      <c r="F30" s="146" t="str">
        <f>IFERROR(IF(E30="A",'0. Oppsett'!$C$23,IF(E30="B",'0. Oppsett'!$C$24,IF(E30="C",'0. Oppsett'!$C$25,""))),"")</f>
        <v/>
      </c>
      <c r="G30" s="147"/>
      <c r="H30" s="148"/>
      <c r="I30" s="148" t="str">
        <f>IF(OR(E30="",H30="",NOT(AND(ISNUMBER(F30),ISNUMBER(H30)))),"",H30*F30*(1+'0. Oppsett'!$C$11))</f>
        <v/>
      </c>
    </row>
    <row r="31" spans="1:9" x14ac:dyDescent="0.25">
      <c r="A31" s="143"/>
      <c r="B31" s="99"/>
      <c r="C31" s="145"/>
      <c r="D31" s="145"/>
      <c r="E31" s="19"/>
      <c r="F31" s="146" t="str">
        <f>IFERROR(IF(E31="A",'0. Oppsett'!$C$23,IF(E31="B",'0. Oppsett'!$C$24,IF(E31="C",'0. Oppsett'!$C$25,""))),"")</f>
        <v/>
      </c>
      <c r="G31" s="147"/>
      <c r="H31" s="148"/>
      <c r="I31" s="148" t="str">
        <f>IF(OR(E31="",H31="",NOT(AND(ISNUMBER(F31),ISNUMBER(H31)))),"",H31*F31*(1+'0. Oppsett'!$C$11))</f>
        <v/>
      </c>
    </row>
    <row r="32" spans="1:9" x14ac:dyDescent="0.25">
      <c r="A32" s="143"/>
      <c r="B32" s="99"/>
      <c r="C32" s="145"/>
      <c r="D32" s="145"/>
      <c r="E32" s="19"/>
      <c r="F32" s="146" t="str">
        <f>IFERROR(IF(E32="A",'0. Oppsett'!$C$23,IF(E32="B",'0. Oppsett'!$C$24,IF(E32="C",'0. Oppsett'!$C$25,""))),"")</f>
        <v/>
      </c>
      <c r="G32" s="147"/>
      <c r="H32" s="148"/>
      <c r="I32" s="148" t="str">
        <f>IF(OR(E32="",H32="",NOT(AND(ISNUMBER(F32),ISNUMBER(H32)))),"",H32*F32*(1+'0. Oppsett'!$C$11))</f>
        <v/>
      </c>
    </row>
    <row r="33" spans="1:9" x14ac:dyDescent="0.25">
      <c r="A33" s="143"/>
      <c r="B33" s="99"/>
      <c r="C33" s="145"/>
      <c r="D33" s="145"/>
      <c r="E33" s="19"/>
      <c r="F33" s="146" t="str">
        <f>IFERROR(IF(E33="A",'0. Oppsett'!$C$23,IF(E33="B",'0. Oppsett'!$C$24,IF(E33="C",'0. Oppsett'!$C$25,""))),"")</f>
        <v/>
      </c>
      <c r="G33" s="147"/>
      <c r="H33" s="148"/>
      <c r="I33" s="148" t="str">
        <f>IF(OR(E33="",H33="",NOT(AND(ISNUMBER(F33),ISNUMBER(H33)))),"",H33*F33*(1+'0. Oppsett'!$C$11))</f>
        <v/>
      </c>
    </row>
    <row r="34" spans="1:9" x14ac:dyDescent="0.25">
      <c r="A34" s="143"/>
      <c r="B34" s="99"/>
      <c r="C34" s="145"/>
      <c r="D34" s="145"/>
      <c r="E34" s="19"/>
      <c r="F34" s="146" t="str">
        <f>IFERROR(IF(E34="A",'0. Oppsett'!$C$23,IF(E34="B",'0. Oppsett'!$C$24,IF(E34="C",'0. Oppsett'!$C$25,""))),"")</f>
        <v/>
      </c>
      <c r="G34" s="147"/>
      <c r="H34" s="148"/>
      <c r="I34" s="148" t="str">
        <f>IF(OR(E34="",H34="",NOT(AND(ISNUMBER(F34),ISNUMBER(H34)))),"",H34*F34*(1+'0. Oppsett'!$C$11))</f>
        <v/>
      </c>
    </row>
    <row r="35" spans="1:9" x14ac:dyDescent="0.25">
      <c r="A35" s="143"/>
      <c r="B35" s="99"/>
      <c r="C35" s="145"/>
      <c r="D35" s="145"/>
      <c r="E35" s="19"/>
      <c r="F35" s="146" t="str">
        <f>IFERROR(IF(E35="A",'0. Oppsett'!$C$23,IF(E35="B",'0. Oppsett'!$C$24,IF(E35="C",'0. Oppsett'!$C$25,""))),"")</f>
        <v/>
      </c>
      <c r="G35" s="147"/>
      <c r="H35" s="148"/>
      <c r="I35" s="148" t="str">
        <f>IF(OR(E35="",H35="",NOT(AND(ISNUMBER(F35),ISNUMBER(H35)))),"",H35*F35*(1+'0. Oppsett'!$C$11))</f>
        <v/>
      </c>
    </row>
    <row r="36" spans="1:9" x14ac:dyDescent="0.25">
      <c r="A36" s="143"/>
      <c r="B36" s="99"/>
      <c r="C36" s="145"/>
      <c r="D36" s="145"/>
      <c r="E36" s="19"/>
      <c r="F36" s="146" t="str">
        <f>IFERROR(IF(E36="A",'0. Oppsett'!$C$23,IF(E36="B",'0. Oppsett'!$C$24,IF(E36="C",'0. Oppsett'!$C$25,""))),"")</f>
        <v/>
      </c>
      <c r="G36" s="147"/>
      <c r="H36" s="148"/>
      <c r="I36" s="148" t="str">
        <f>IF(OR(E36="",H36="",NOT(AND(ISNUMBER(F36),ISNUMBER(H36)))),"",H36*F36*(1+'0. Oppsett'!$C$11))</f>
        <v/>
      </c>
    </row>
    <row r="37" spans="1:9" x14ac:dyDescent="0.25">
      <c r="A37" s="143"/>
      <c r="B37" s="99"/>
      <c r="C37" s="145"/>
      <c r="D37" s="145"/>
      <c r="E37" s="19"/>
      <c r="F37" s="146" t="str">
        <f>IFERROR(IF(E37="A",'0. Oppsett'!$C$23,IF(E37="B",'0. Oppsett'!$C$24,IF(E37="C",'0. Oppsett'!$C$25,""))),"")</f>
        <v/>
      </c>
      <c r="G37" s="147"/>
      <c r="H37" s="148"/>
      <c r="I37" s="148" t="str">
        <f>IF(OR(E37="",H37="",NOT(AND(ISNUMBER(F37),ISNUMBER(H37)))),"",H37*F37*(1+'0. Oppsett'!$C$11))</f>
        <v/>
      </c>
    </row>
    <row r="38" spans="1:9" x14ac:dyDescent="0.25">
      <c r="A38" s="143"/>
      <c r="B38" s="99"/>
      <c r="C38" s="145"/>
      <c r="D38" s="145"/>
      <c r="E38" s="19"/>
      <c r="F38" s="146" t="str">
        <f>IFERROR(IF(E38="A",'0. Oppsett'!$C$23,IF(E38="B",'0. Oppsett'!$C$24,IF(E38="C",'0. Oppsett'!$C$25,""))),"")</f>
        <v/>
      </c>
      <c r="G38" s="147"/>
      <c r="H38" s="148"/>
      <c r="I38" s="148" t="str">
        <f>IF(OR(E38="",H38="",NOT(AND(ISNUMBER(F38),ISNUMBER(H38)))),"",H38*F38*(1+'0. Oppsett'!$C$11))</f>
        <v/>
      </c>
    </row>
    <row r="39" spans="1:9" x14ac:dyDescent="0.25">
      <c r="A39" s="143"/>
      <c r="B39" s="99"/>
      <c r="C39" s="145"/>
      <c r="D39" s="145"/>
      <c r="E39" s="19"/>
      <c r="F39" s="146" t="str">
        <f>IFERROR(IF(E39="A",'0. Oppsett'!$C$23,IF(E39="B",'0. Oppsett'!$C$24,IF(E39="C",'0. Oppsett'!$C$25,""))),"")</f>
        <v/>
      </c>
      <c r="G39" s="147"/>
      <c r="H39" s="148"/>
      <c r="I39" s="148" t="str">
        <f>IF(OR(E39="",H39="",NOT(AND(ISNUMBER(F39),ISNUMBER(H39)))),"",H39*F39*(1+'0. Oppsett'!$C$11))</f>
        <v/>
      </c>
    </row>
    <row r="40" spans="1:9" x14ac:dyDescent="0.25">
      <c r="A40" s="143"/>
      <c r="B40" s="99"/>
      <c r="C40" s="145"/>
      <c r="D40" s="145"/>
      <c r="E40" s="19"/>
      <c r="F40" s="146" t="str">
        <f>IFERROR(IF(E40="A",'0. Oppsett'!$C$23,IF(E40="B",'0. Oppsett'!$C$24,IF(E40="C",'0. Oppsett'!$C$25,""))),"")</f>
        <v/>
      </c>
      <c r="G40" s="147"/>
      <c r="H40" s="148"/>
      <c r="I40" s="148" t="str">
        <f>IF(OR(E40="",H40="",NOT(AND(ISNUMBER(F40),ISNUMBER(H40)))),"",H40*F40*(1+'0. Oppsett'!$C$11))</f>
        <v/>
      </c>
    </row>
    <row r="41" spans="1:9" x14ac:dyDescent="0.25">
      <c r="A41" s="143"/>
      <c r="B41" s="99"/>
      <c r="C41" s="145"/>
      <c r="D41" s="145"/>
      <c r="E41" s="19"/>
      <c r="F41" s="146" t="str">
        <f>IFERROR(IF(E41="A",'0. Oppsett'!$C$23,IF(E41="B",'0. Oppsett'!$C$24,IF(E41="C",'0. Oppsett'!$C$25,""))),"")</f>
        <v/>
      </c>
      <c r="G41" s="147"/>
      <c r="H41" s="148"/>
      <c r="I41" s="148" t="str">
        <f>IF(OR(E41="",H41="",NOT(AND(ISNUMBER(F41),ISNUMBER(H41)))),"",H41*F41*(1+'0. Oppsett'!$C$11))</f>
        <v/>
      </c>
    </row>
    <row r="42" spans="1:9" x14ac:dyDescent="0.25">
      <c r="A42" s="143"/>
      <c r="B42" s="99"/>
      <c r="C42" s="145"/>
      <c r="D42" s="145"/>
      <c r="E42" s="19"/>
      <c r="F42" s="146" t="str">
        <f>IFERROR(IF(E42="A",'0. Oppsett'!$C$23,IF(E42="B",'0. Oppsett'!$C$24,IF(E42="C",'0. Oppsett'!$C$25,""))),"")</f>
        <v/>
      </c>
      <c r="G42" s="147"/>
      <c r="H42" s="148"/>
      <c r="I42" s="148" t="str">
        <f>IF(OR(E42="",H42="",NOT(AND(ISNUMBER(F42),ISNUMBER(H42)))),"",H42*F42*(1+'0. Oppsett'!$C$11))</f>
        <v/>
      </c>
    </row>
    <row r="43" spans="1:9" x14ac:dyDescent="0.25">
      <c r="A43" s="143"/>
      <c r="B43" s="99"/>
      <c r="C43" s="145"/>
      <c r="D43" s="145"/>
      <c r="E43" s="19"/>
      <c r="F43" s="146" t="str">
        <f>IFERROR(IF(E43="A",'0. Oppsett'!$C$23,IF(E43="B",'0. Oppsett'!$C$24,IF(E43="C",'0. Oppsett'!$C$25,""))),"")</f>
        <v/>
      </c>
      <c r="G43" s="147"/>
      <c r="H43" s="148"/>
      <c r="I43" s="148" t="str">
        <f>IF(OR(E43="",H43="",NOT(AND(ISNUMBER(F43),ISNUMBER(H43)))),"",H43*F43*(1+'0. Oppsett'!$C$11))</f>
        <v/>
      </c>
    </row>
    <row r="44" spans="1:9" x14ac:dyDescent="0.25">
      <c r="A44" s="143"/>
      <c r="B44" s="99"/>
      <c r="C44" s="145"/>
      <c r="D44" s="145"/>
      <c r="E44" s="19"/>
      <c r="F44" s="146" t="str">
        <f>IFERROR(IF(E44="A",'0. Oppsett'!$C$23,IF(E44="B",'0. Oppsett'!$C$24,IF(E44="C",'0. Oppsett'!$C$25,""))),"")</f>
        <v/>
      </c>
      <c r="G44" s="147"/>
      <c r="H44" s="148"/>
      <c r="I44" s="148" t="str">
        <f>IF(OR(E44="",H44="",NOT(AND(ISNUMBER(F44),ISNUMBER(H44)))),"",H44*F44*(1+'0. Oppsett'!$C$11))</f>
        <v/>
      </c>
    </row>
    <row r="45" spans="1:9" x14ac:dyDescent="0.25">
      <c r="A45" s="143"/>
      <c r="B45" s="99"/>
      <c r="C45" s="145"/>
      <c r="D45" s="145"/>
      <c r="E45" s="19"/>
      <c r="F45" s="146" t="str">
        <f>IFERROR(IF(E45="A",'0. Oppsett'!$C$23,IF(E45="B",'0. Oppsett'!$C$24,IF(E45="C",'0. Oppsett'!$C$25,""))),"")</f>
        <v/>
      </c>
      <c r="G45" s="147"/>
      <c r="H45" s="148"/>
      <c r="I45" s="148" t="str">
        <f>IF(OR(E45="",H45="",NOT(AND(ISNUMBER(F45),ISNUMBER(H45)))),"",H45*F45*(1+'0. Oppsett'!$C$11))</f>
        <v/>
      </c>
    </row>
    <row r="46" spans="1:9" x14ac:dyDescent="0.25">
      <c r="A46" s="143"/>
      <c r="B46" s="99"/>
      <c r="C46" s="145"/>
      <c r="D46" s="145"/>
      <c r="E46" s="19"/>
      <c r="F46" s="146" t="str">
        <f>IFERROR(IF(E46="A",'0. Oppsett'!$C$23,IF(E46="B",'0. Oppsett'!$C$24,IF(E46="C",'0. Oppsett'!$C$25,""))),"")</f>
        <v/>
      </c>
      <c r="G46" s="147"/>
      <c r="H46" s="148"/>
      <c r="I46" s="148" t="str">
        <f>IF(OR(E46="",H46="",NOT(AND(ISNUMBER(F46),ISNUMBER(H46)))),"",H46*F46*(1+'0. Oppsett'!$C$11))</f>
        <v/>
      </c>
    </row>
    <row r="47" spans="1:9" x14ac:dyDescent="0.25">
      <c r="A47" s="143"/>
      <c r="B47" s="99"/>
      <c r="C47" s="145"/>
      <c r="D47" s="145"/>
      <c r="E47" s="19"/>
      <c r="F47" s="146" t="str">
        <f>IFERROR(IF(E47="A",'0. Oppsett'!$C$23,IF(E47="B",'0. Oppsett'!$C$24,IF(E47="C",'0. Oppsett'!$C$25,""))),"")</f>
        <v/>
      </c>
      <c r="G47" s="147"/>
      <c r="H47" s="148"/>
      <c r="I47" s="148" t="str">
        <f>IF(OR(E47="",H47="",NOT(AND(ISNUMBER(F47),ISNUMBER(H47)))),"",H47*F47*(1+'0. Oppsett'!$C$11))</f>
        <v/>
      </c>
    </row>
    <row r="48" spans="1:9" x14ac:dyDescent="0.25">
      <c r="A48" s="143"/>
      <c r="B48" s="99"/>
      <c r="C48" s="145"/>
      <c r="D48" s="145"/>
      <c r="E48" s="19"/>
      <c r="F48" s="146" t="str">
        <f>IFERROR(IF(E48="A",'0. Oppsett'!$C$23,IF(E48="B",'0. Oppsett'!$C$24,IF(E48="C",'0. Oppsett'!$C$25,""))),"")</f>
        <v/>
      </c>
      <c r="G48" s="147"/>
      <c r="H48" s="148"/>
      <c r="I48" s="148" t="str">
        <f>IF(OR(E48="",H48="",NOT(AND(ISNUMBER(F48),ISNUMBER(H48)))),"",H48*F48*(1+'0. Oppsett'!$C$11))</f>
        <v/>
      </c>
    </row>
    <row r="49" spans="1:9" x14ac:dyDescent="0.25">
      <c r="A49" s="143"/>
      <c r="B49" s="99"/>
      <c r="C49" s="145"/>
      <c r="D49" s="145"/>
      <c r="E49" s="19"/>
      <c r="F49" s="146" t="str">
        <f>IFERROR(IF(E49="A",'0. Oppsett'!$C$23,IF(E49="B",'0. Oppsett'!$C$24,IF(E49="C",'0. Oppsett'!$C$25,""))),"")</f>
        <v/>
      </c>
      <c r="G49" s="147"/>
      <c r="H49" s="148"/>
      <c r="I49" s="148" t="str">
        <f>IF(OR(E49="",H49="",NOT(AND(ISNUMBER(F49),ISNUMBER(H49)))),"",H49*F49*(1+'0. Oppsett'!$C$11))</f>
        <v/>
      </c>
    </row>
    <row r="50" spans="1:9" x14ac:dyDescent="0.25">
      <c r="A50" s="143"/>
      <c r="B50" s="99"/>
      <c r="C50" s="145"/>
      <c r="D50" s="145"/>
      <c r="E50" s="19"/>
      <c r="F50" s="146" t="str">
        <f>IFERROR(IF(E50="A",'0. Oppsett'!$C$23,IF(E50="B",'0. Oppsett'!$C$24,IF(E50="C",'0. Oppsett'!$C$25,""))),"")</f>
        <v/>
      </c>
      <c r="G50" s="147"/>
      <c r="H50" s="148"/>
      <c r="I50" s="148" t="str">
        <f>IF(OR(E50="",H50="",NOT(AND(ISNUMBER(F50),ISNUMBER(H50)))),"",H50*F50*(1+'0. Oppsett'!$C$11))</f>
        <v/>
      </c>
    </row>
    <row r="51" spans="1:9" x14ac:dyDescent="0.25">
      <c r="A51" s="143"/>
      <c r="B51" s="99"/>
      <c r="C51" s="145"/>
      <c r="D51" s="145"/>
      <c r="E51" s="19"/>
      <c r="F51" s="146" t="str">
        <f>IFERROR(IF(E51="A",'0. Oppsett'!$C$23,IF(E51="B",'0. Oppsett'!$C$24,IF(E51="C",'0. Oppsett'!$C$25,""))),"")</f>
        <v/>
      </c>
      <c r="G51" s="147"/>
      <c r="H51" s="148"/>
      <c r="I51" s="148" t="str">
        <f>IF(OR(E51="",H51="",NOT(AND(ISNUMBER(F51),ISNUMBER(H51)))),"",H51*F51*(1+'0. Oppsett'!$C$11))</f>
        <v/>
      </c>
    </row>
    <row r="52" spans="1:9" x14ac:dyDescent="0.25">
      <c r="A52" s="143"/>
      <c r="B52" s="99"/>
      <c r="C52" s="145"/>
      <c r="D52" s="145"/>
      <c r="E52" s="19"/>
      <c r="F52" s="146" t="str">
        <f>IFERROR(IF(E52="A",'0. Oppsett'!$C$23,IF(E52="B",'0. Oppsett'!$C$24,IF(E52="C",'0. Oppsett'!$C$25,""))),"")</f>
        <v/>
      </c>
      <c r="G52" s="147"/>
      <c r="H52" s="148"/>
      <c r="I52" s="148" t="str">
        <f>IF(OR(E52="",H52="",NOT(AND(ISNUMBER(F52),ISNUMBER(H52)))),"",H52*F52*(1+'0. Oppsett'!$C$11))</f>
        <v/>
      </c>
    </row>
    <row r="53" spans="1:9" x14ac:dyDescent="0.25">
      <c r="A53" s="143"/>
      <c r="B53" s="99"/>
      <c r="C53" s="145"/>
      <c r="D53" s="145"/>
      <c r="E53" s="19"/>
      <c r="F53" s="146" t="str">
        <f>IFERROR(IF(E53="A",'0. Oppsett'!$C$23,IF(E53="B",'0. Oppsett'!$C$24,IF(E53="C",'0. Oppsett'!$C$25,""))),"")</f>
        <v/>
      </c>
      <c r="G53" s="147"/>
      <c r="H53" s="148"/>
      <c r="I53" s="148" t="str">
        <f>IF(OR(E53="",H53="",NOT(AND(ISNUMBER(F53),ISNUMBER(H53)))),"",H53*F53*(1+'0. Oppsett'!$C$11))</f>
        <v/>
      </c>
    </row>
    <row r="54" spans="1:9" x14ac:dyDescent="0.25">
      <c r="A54" s="143"/>
      <c r="B54" s="99"/>
      <c r="C54" s="145"/>
      <c r="D54" s="145"/>
      <c r="E54" s="19"/>
      <c r="F54" s="146" t="str">
        <f>IFERROR(IF(E54="A",'0. Oppsett'!$C$23,IF(E54="B",'0. Oppsett'!$C$24,IF(E54="C",'0. Oppsett'!$C$25,""))),"")</f>
        <v/>
      </c>
      <c r="G54" s="147"/>
      <c r="H54" s="148"/>
      <c r="I54" s="148" t="str">
        <f>IF(OR(E54="",H54="",NOT(AND(ISNUMBER(F54),ISNUMBER(H54)))),"",H54*F54*(1+'0. Oppsett'!$C$11))</f>
        <v/>
      </c>
    </row>
    <row r="55" spans="1:9" x14ac:dyDescent="0.25">
      <c r="A55" s="143"/>
      <c r="B55" s="99"/>
      <c r="C55" s="145"/>
      <c r="D55" s="145"/>
      <c r="E55" s="19"/>
      <c r="F55" s="146" t="str">
        <f>IFERROR(IF(E55="A",'0. Oppsett'!$C$23,IF(E55="B",'0. Oppsett'!$C$24,IF(E55="C",'0. Oppsett'!$C$25,""))),"")</f>
        <v/>
      </c>
      <c r="G55" s="147"/>
      <c r="H55" s="148"/>
      <c r="I55" s="148" t="str">
        <f>IF(OR(E55="",H55="",NOT(AND(ISNUMBER(F55),ISNUMBER(H55)))),"",H55*F55*(1+'0. Oppsett'!$C$11))</f>
        <v/>
      </c>
    </row>
    <row r="56" spans="1:9" x14ac:dyDescent="0.25">
      <c r="A56" s="143"/>
      <c r="B56" s="99"/>
      <c r="C56" s="145"/>
      <c r="D56" s="145"/>
      <c r="E56" s="19"/>
      <c r="F56" s="146" t="str">
        <f>IFERROR(IF(E56="A",'0. Oppsett'!$C$23,IF(E56="B",'0. Oppsett'!$C$24,IF(E56="C",'0. Oppsett'!$C$25,""))),"")</f>
        <v/>
      </c>
      <c r="G56" s="147"/>
      <c r="H56" s="148"/>
      <c r="I56" s="148" t="str">
        <f>IF(OR(E56="",H56="",NOT(AND(ISNUMBER(F56),ISNUMBER(H56)))),"",H56*F56*(1+'0. Oppsett'!$C$11))</f>
        <v/>
      </c>
    </row>
    <row r="57" spans="1:9" x14ac:dyDescent="0.25">
      <c r="A57" s="143"/>
      <c r="B57" s="99"/>
      <c r="C57" s="145"/>
      <c r="D57" s="145"/>
      <c r="E57" s="19"/>
      <c r="F57" s="146" t="str">
        <f>IFERROR(IF(E57="A",'0. Oppsett'!$C$23,IF(E57="B",'0. Oppsett'!$C$24,IF(E57="C",'0. Oppsett'!$C$25,""))),"")</f>
        <v/>
      </c>
      <c r="G57" s="147"/>
      <c r="H57" s="148"/>
      <c r="I57" s="148" t="str">
        <f>IF(OR(E57="",H57="",NOT(AND(ISNUMBER(F57),ISNUMBER(H57)))),"",H57*F57*(1+'0. Oppsett'!$C$11))</f>
        <v/>
      </c>
    </row>
    <row r="58" spans="1:9" x14ac:dyDescent="0.25">
      <c r="A58" s="143"/>
      <c r="B58" s="99"/>
      <c r="C58" s="145"/>
      <c r="D58" s="145"/>
      <c r="E58" s="19"/>
      <c r="F58" s="146" t="str">
        <f>IFERROR(IF(E58="A",'0. Oppsett'!$C$23,IF(E58="B",'0. Oppsett'!$C$24,IF(E58="C",'0. Oppsett'!$C$25,""))),"")</f>
        <v/>
      </c>
      <c r="G58" s="147"/>
      <c r="H58" s="148"/>
      <c r="I58" s="148" t="str">
        <f>IF(OR(E58="",H58="",NOT(AND(ISNUMBER(F58),ISNUMBER(H58)))),"",H58*F58*(1+'0. Oppsett'!$C$11))</f>
        <v/>
      </c>
    </row>
    <row r="59" spans="1:9" x14ac:dyDescent="0.25">
      <c r="A59" s="143"/>
      <c r="B59" s="99"/>
      <c r="C59" s="145"/>
      <c r="D59" s="145"/>
      <c r="E59" s="19"/>
      <c r="F59" s="146" t="str">
        <f>IFERROR(IF(E59="A",'0. Oppsett'!$C$23,IF(E59="B",'0. Oppsett'!$C$24,IF(E59="C",'0. Oppsett'!$C$25,""))),"")</f>
        <v/>
      </c>
      <c r="G59" s="147"/>
      <c r="H59" s="148"/>
      <c r="I59" s="148" t="str">
        <f>IF(OR(E59="",H59="",NOT(AND(ISNUMBER(F59),ISNUMBER(H59)))),"",H59*F59*(1+'0. Oppsett'!$C$11))</f>
        <v/>
      </c>
    </row>
    <row r="60" spans="1:9" x14ac:dyDescent="0.25">
      <c r="A60" s="143"/>
      <c r="B60" s="99"/>
      <c r="C60" s="145"/>
      <c r="D60" s="145"/>
      <c r="E60" s="19"/>
      <c r="F60" s="146" t="str">
        <f>IFERROR(IF(E60="A",'0. Oppsett'!$C$23,IF(E60="B",'0. Oppsett'!$C$24,IF(E60="C",'0. Oppsett'!$C$25,""))),"")</f>
        <v/>
      </c>
      <c r="G60" s="147"/>
      <c r="H60" s="148"/>
      <c r="I60" s="148" t="str">
        <f>IF(OR(E60="",H60="",NOT(AND(ISNUMBER(F60),ISNUMBER(H60)))),"",H60*F60*(1+'0. Oppsett'!$C$11))</f>
        <v/>
      </c>
    </row>
    <row r="61" spans="1:9" x14ac:dyDescent="0.25">
      <c r="A61" s="143"/>
      <c r="B61" s="99"/>
      <c r="C61" s="145"/>
      <c r="D61" s="145"/>
      <c r="E61" s="19"/>
      <c r="F61" s="146" t="str">
        <f>IFERROR(IF(E61="A",'0. Oppsett'!$C$23,IF(E61="B",'0. Oppsett'!$C$24,IF(E61="C",'0. Oppsett'!$C$25,""))),"")</f>
        <v/>
      </c>
      <c r="G61" s="147"/>
      <c r="H61" s="148"/>
      <c r="I61" s="148" t="str">
        <f>IF(OR(E61="",H61="",NOT(AND(ISNUMBER(F61),ISNUMBER(H61)))),"",H61*F61*(1+'0. Oppsett'!$C$11))</f>
        <v/>
      </c>
    </row>
    <row r="62" spans="1:9" x14ac:dyDescent="0.25">
      <c r="A62" s="143"/>
      <c r="B62" s="99"/>
      <c r="C62" s="145"/>
      <c r="D62" s="145"/>
      <c r="E62" s="19"/>
      <c r="F62" s="146" t="str">
        <f>IFERROR(IF(E62="A",'0. Oppsett'!$C$23,IF(E62="B",'0. Oppsett'!$C$24,IF(E62="C",'0. Oppsett'!$C$25,""))),"")</f>
        <v/>
      </c>
      <c r="G62" s="147"/>
      <c r="H62" s="148"/>
      <c r="I62" s="148" t="str">
        <f>IF(OR(E62="",H62="",NOT(AND(ISNUMBER(F62),ISNUMBER(H62)))),"",H62*F62*(1+'0. Oppsett'!$C$11))</f>
        <v/>
      </c>
    </row>
    <row r="63" spans="1:9" x14ac:dyDescent="0.25">
      <c r="A63" s="143"/>
      <c r="B63" s="99"/>
      <c r="C63" s="145"/>
      <c r="D63" s="145"/>
      <c r="E63" s="19"/>
      <c r="F63" s="146" t="str">
        <f>IFERROR(IF(E63="A",'0. Oppsett'!$C$23,IF(E63="B",'0. Oppsett'!$C$24,IF(E63="C",'0. Oppsett'!$C$25,""))),"")</f>
        <v/>
      </c>
      <c r="G63" s="147"/>
      <c r="H63" s="148"/>
      <c r="I63" s="148" t="str">
        <f>IF(OR(E63="",H63="",NOT(AND(ISNUMBER(F63),ISNUMBER(H63)))),"",H63*F63*(1+'0. Oppsett'!$C$11))</f>
        <v/>
      </c>
    </row>
    <row r="64" spans="1:9" x14ac:dyDescent="0.25">
      <c r="A64" s="143"/>
      <c r="B64" s="99"/>
      <c r="C64" s="145"/>
      <c r="D64" s="145"/>
      <c r="E64" s="19"/>
      <c r="F64" s="146" t="str">
        <f>IFERROR(IF(E64="A",'0. Oppsett'!$C$23,IF(E64="B",'0. Oppsett'!$C$24,IF(E64="C",'0. Oppsett'!$C$25,""))),"")</f>
        <v/>
      </c>
      <c r="G64" s="147"/>
      <c r="H64" s="148"/>
      <c r="I64" s="148" t="str">
        <f>IF(OR(E64="",H64="",NOT(AND(ISNUMBER(F64),ISNUMBER(H64)))),"",H64*F64*(1+'0. Oppsett'!$C$11))</f>
        <v/>
      </c>
    </row>
    <row r="65" spans="1:9" x14ac:dyDescent="0.25">
      <c r="A65" s="143"/>
      <c r="B65" s="99"/>
      <c r="C65" s="145"/>
      <c r="D65" s="145"/>
      <c r="E65" s="19"/>
      <c r="F65" s="146" t="str">
        <f>IFERROR(IF(E65="A",'0. Oppsett'!$C$23,IF(E65="B",'0. Oppsett'!$C$24,IF(E65="C",'0. Oppsett'!$C$25,""))),"")</f>
        <v/>
      </c>
      <c r="G65" s="147"/>
      <c r="H65" s="148"/>
      <c r="I65" s="148" t="str">
        <f>IF(OR(E65="",H65="",NOT(AND(ISNUMBER(F65),ISNUMBER(H65)))),"",H65*F65*(1+'0. Oppsett'!$C$11))</f>
        <v/>
      </c>
    </row>
    <row r="66" spans="1:9" x14ac:dyDescent="0.25">
      <c r="A66" s="143"/>
      <c r="B66" s="99"/>
      <c r="C66" s="145"/>
      <c r="D66" s="145"/>
      <c r="E66" s="19"/>
      <c r="F66" s="146" t="str">
        <f>IFERROR(IF(E66="A",'0. Oppsett'!$C$23,IF(E66="B",'0. Oppsett'!$C$24,IF(E66="C",'0. Oppsett'!$C$25,""))),"")</f>
        <v/>
      </c>
      <c r="G66" s="147"/>
      <c r="H66" s="148"/>
      <c r="I66" s="148" t="str">
        <f>IF(OR(E66="",H66="",NOT(AND(ISNUMBER(F66),ISNUMBER(H66)))),"",H66*F66*(1+'0. Oppsett'!$C$11))</f>
        <v/>
      </c>
    </row>
    <row r="67" spans="1:9" x14ac:dyDescent="0.25">
      <c r="A67" s="143"/>
      <c r="B67" s="99"/>
      <c r="C67" s="145"/>
      <c r="D67" s="145"/>
      <c r="E67" s="19"/>
      <c r="F67" s="146" t="str">
        <f>IFERROR(IF(E67="A",'0. Oppsett'!$C$23,IF(E67="B",'0. Oppsett'!$C$24,IF(E67="C",'0. Oppsett'!$C$25,""))),"")</f>
        <v/>
      </c>
      <c r="G67" s="147"/>
      <c r="H67" s="148"/>
      <c r="I67" s="148" t="str">
        <f>IF(OR(E67="",H67="",NOT(AND(ISNUMBER(F67),ISNUMBER(H67)))),"",H67*F67*(1+'0. Oppsett'!$C$11))</f>
        <v/>
      </c>
    </row>
    <row r="68" spans="1:9" x14ac:dyDescent="0.25">
      <c r="A68" s="143"/>
      <c r="B68" s="99"/>
      <c r="C68" s="145"/>
      <c r="D68" s="145"/>
      <c r="E68" s="19"/>
      <c r="F68" s="146" t="str">
        <f>IFERROR(IF(E68="A",'0. Oppsett'!$C$23,IF(E68="B",'0. Oppsett'!$C$24,IF(E68="C",'0. Oppsett'!$C$25,""))),"")</f>
        <v/>
      </c>
      <c r="G68" s="147"/>
      <c r="H68" s="148"/>
      <c r="I68" s="148" t="str">
        <f>IF(OR(E68="",H68="",NOT(AND(ISNUMBER(F68),ISNUMBER(H68)))),"",H68*F68*(1+'0. Oppsett'!$C$11))</f>
        <v/>
      </c>
    </row>
    <row r="69" spans="1:9" x14ac:dyDescent="0.25">
      <c r="A69" s="143"/>
      <c r="B69" s="99"/>
      <c r="C69" s="145"/>
      <c r="D69" s="145"/>
      <c r="E69" s="19"/>
      <c r="F69" s="146" t="str">
        <f>IFERROR(IF(E69="A",'0. Oppsett'!$C$23,IF(E69="B",'0. Oppsett'!$C$24,IF(E69="C",'0. Oppsett'!$C$25,""))),"")</f>
        <v/>
      </c>
      <c r="G69" s="147"/>
      <c r="H69" s="148"/>
      <c r="I69" s="148" t="str">
        <f>IF(OR(E69="",H69="",NOT(AND(ISNUMBER(F69),ISNUMBER(H69)))),"",H69*F69*(1+'0. Oppsett'!$C$11))</f>
        <v/>
      </c>
    </row>
    <row r="70" spans="1:9" x14ac:dyDescent="0.25">
      <c r="A70" s="143"/>
      <c r="B70" s="99"/>
      <c r="C70" s="145"/>
      <c r="D70" s="145"/>
      <c r="E70" s="19"/>
      <c r="F70" s="146" t="str">
        <f>IFERROR(IF(E70="A",'0. Oppsett'!$C$23,IF(E70="B",'0. Oppsett'!$C$24,IF(E70="C",'0. Oppsett'!$C$25,""))),"")</f>
        <v/>
      </c>
      <c r="G70" s="147"/>
      <c r="H70" s="148"/>
      <c r="I70" s="148" t="str">
        <f>IF(OR(E70="",H70="",NOT(AND(ISNUMBER(F70),ISNUMBER(H70)))),"",H70*F70*(1+'0. Oppsett'!$C$11))</f>
        <v/>
      </c>
    </row>
    <row r="71" spans="1:9" x14ac:dyDescent="0.25">
      <c r="A71" s="143"/>
      <c r="B71" s="99"/>
      <c r="C71" s="145"/>
      <c r="D71" s="145"/>
      <c r="E71" s="19"/>
      <c r="F71" s="146" t="str">
        <f>IFERROR(IF(E71="A",'0. Oppsett'!$C$23,IF(E71="B",'0. Oppsett'!$C$24,IF(E71="C",'0. Oppsett'!$C$25,""))),"")</f>
        <v/>
      </c>
      <c r="G71" s="147"/>
      <c r="H71" s="148"/>
      <c r="I71" s="148" t="str">
        <f>IF(OR(E71="",H71="",NOT(AND(ISNUMBER(F71),ISNUMBER(H71)))),"",H71*F71*(1+'0. Oppsett'!$C$11))</f>
        <v/>
      </c>
    </row>
    <row r="72" spans="1:9" x14ac:dyDescent="0.25">
      <c r="A72" s="143"/>
      <c r="B72" s="99"/>
      <c r="C72" s="145"/>
      <c r="D72" s="145"/>
      <c r="E72" s="19"/>
      <c r="F72" s="146" t="str">
        <f>IFERROR(IF(E72="A",'0. Oppsett'!$C$23,IF(E72="B",'0. Oppsett'!$C$24,IF(E72="C",'0. Oppsett'!$C$25,""))),"")</f>
        <v/>
      </c>
      <c r="G72" s="147"/>
      <c r="H72" s="148"/>
      <c r="I72" s="148" t="str">
        <f>IF(OR(E72="",H72="",NOT(AND(ISNUMBER(F72),ISNUMBER(H72)))),"",H72*F72*(1+'0. Oppsett'!$C$11))</f>
        <v/>
      </c>
    </row>
    <row r="73" spans="1:9" x14ac:dyDescent="0.25">
      <c r="A73" s="143"/>
      <c r="B73" s="99"/>
      <c r="C73" s="145"/>
      <c r="D73" s="145"/>
      <c r="E73" s="19"/>
      <c r="F73" s="146" t="str">
        <f>IFERROR(IF(E73="A",'0. Oppsett'!$C$23,IF(E73="B",'0. Oppsett'!$C$24,IF(E73="C",'0. Oppsett'!$C$25,""))),"")</f>
        <v/>
      </c>
      <c r="G73" s="147"/>
      <c r="H73" s="148"/>
      <c r="I73" s="148" t="str">
        <f>IF(OR(E73="",H73="",NOT(AND(ISNUMBER(F73),ISNUMBER(H73)))),"",H73*F73*(1+'0. Oppsett'!$C$11))</f>
        <v/>
      </c>
    </row>
    <row r="74" spans="1:9" x14ac:dyDescent="0.25">
      <c r="A74" s="143"/>
      <c r="B74" s="99"/>
      <c r="C74" s="145"/>
      <c r="D74" s="145"/>
      <c r="E74" s="19"/>
      <c r="F74" s="146" t="str">
        <f>IFERROR(IF(E74="A",'0. Oppsett'!$C$23,IF(E74="B",'0. Oppsett'!$C$24,IF(E74="C",'0. Oppsett'!$C$25,""))),"")</f>
        <v/>
      </c>
      <c r="G74" s="147"/>
      <c r="H74" s="148"/>
      <c r="I74" s="148" t="str">
        <f>IF(OR(E74="",H74="",NOT(AND(ISNUMBER(F74),ISNUMBER(H74)))),"",H74*F74*(1+'0. Oppsett'!$C$11))</f>
        <v/>
      </c>
    </row>
    <row r="75" spans="1:9" x14ac:dyDescent="0.25">
      <c r="A75" s="143"/>
      <c r="B75" s="99"/>
      <c r="C75" s="145"/>
      <c r="D75" s="145"/>
      <c r="E75" s="19"/>
      <c r="F75" s="146" t="str">
        <f>IFERROR(IF(E75="A",'0. Oppsett'!$C$23,IF(E75="B",'0. Oppsett'!$C$24,IF(E75="C",'0. Oppsett'!$C$25,""))),"")</f>
        <v/>
      </c>
      <c r="G75" s="147"/>
      <c r="H75" s="148"/>
      <c r="I75" s="148" t="str">
        <f>IF(OR(E75="",H75="",NOT(AND(ISNUMBER(F75),ISNUMBER(H75)))),"",H75*F75*(1+'0. Oppsett'!$C$11))</f>
        <v/>
      </c>
    </row>
    <row r="76" spans="1:9" x14ac:dyDescent="0.25">
      <c r="A76" s="143"/>
      <c r="B76" s="99"/>
      <c r="C76" s="145"/>
      <c r="D76" s="145"/>
      <c r="E76" s="19"/>
      <c r="F76" s="146" t="str">
        <f>IFERROR(IF(E76="A",'0. Oppsett'!$C$23,IF(E76="B",'0. Oppsett'!$C$24,IF(E76="C",'0. Oppsett'!$C$25,""))),"")</f>
        <v/>
      </c>
      <c r="G76" s="147"/>
      <c r="H76" s="148"/>
      <c r="I76" s="148" t="str">
        <f>IF(OR(E76="",H76="",NOT(AND(ISNUMBER(F76),ISNUMBER(H76)))),"",H76*F76*(1+'0. Oppsett'!$C$11))</f>
        <v/>
      </c>
    </row>
    <row r="77" spans="1:9" x14ac:dyDescent="0.25">
      <c r="A77" s="143"/>
      <c r="B77" s="99"/>
      <c r="C77" s="145"/>
      <c r="D77" s="145"/>
      <c r="E77" s="19"/>
      <c r="F77" s="146" t="str">
        <f>IFERROR(IF(E77="A",'0. Oppsett'!$C$23,IF(E77="B",'0. Oppsett'!$C$24,IF(E77="C",'0. Oppsett'!$C$25,""))),"")</f>
        <v/>
      </c>
      <c r="G77" s="147"/>
      <c r="H77" s="148"/>
      <c r="I77" s="148" t="str">
        <f>IF(OR(E77="",H77="",NOT(AND(ISNUMBER(F77),ISNUMBER(H77)))),"",H77*F77*(1+'0. Oppsett'!$C$11))</f>
        <v/>
      </c>
    </row>
    <row r="78" spans="1:9" x14ac:dyDescent="0.25">
      <c r="A78" s="143"/>
      <c r="B78" s="99"/>
      <c r="C78" s="145"/>
      <c r="D78" s="145"/>
      <c r="E78" s="19"/>
      <c r="F78" s="146" t="str">
        <f>IFERROR(IF(E78="A",'0. Oppsett'!$C$23,IF(E78="B",'0. Oppsett'!$C$24,IF(E78="C",'0. Oppsett'!$C$25,""))),"")</f>
        <v/>
      </c>
      <c r="G78" s="147"/>
      <c r="H78" s="148"/>
      <c r="I78" s="148" t="str">
        <f>IF(OR(E78="",H78="",NOT(AND(ISNUMBER(F78),ISNUMBER(H78)))),"",H78*F78*(1+'0. Oppsett'!$C$11))</f>
        <v/>
      </c>
    </row>
    <row r="79" spans="1:9" x14ac:dyDescent="0.25">
      <c r="A79" s="143"/>
      <c r="B79" s="99"/>
      <c r="C79" s="145"/>
      <c r="D79" s="145"/>
      <c r="E79" s="19"/>
      <c r="F79" s="146" t="str">
        <f>IFERROR(IF(E79="A",'0. Oppsett'!$C$23,IF(E79="B",'0. Oppsett'!$C$24,IF(E79="C",'0. Oppsett'!$C$25,""))),"")</f>
        <v/>
      </c>
      <c r="G79" s="147"/>
      <c r="H79" s="148"/>
      <c r="I79" s="148" t="str">
        <f>IF(OR(E79="",H79="",NOT(AND(ISNUMBER(F79),ISNUMBER(H79)))),"",H79*F79*(1+'0. Oppsett'!$C$11))</f>
        <v/>
      </c>
    </row>
    <row r="80" spans="1:9" x14ac:dyDescent="0.25">
      <c r="A80" s="143"/>
      <c r="B80" s="99"/>
      <c r="C80" s="145"/>
      <c r="D80" s="145"/>
      <c r="E80" s="19"/>
      <c r="F80" s="146" t="str">
        <f>IFERROR(IF(E80="A",'0. Oppsett'!$C$23,IF(E80="B",'0. Oppsett'!$C$24,IF(E80="C",'0. Oppsett'!$C$25,""))),"")</f>
        <v/>
      </c>
      <c r="G80" s="147"/>
      <c r="H80" s="148"/>
      <c r="I80" s="148" t="str">
        <f>IF(OR(E80="",H80="",NOT(AND(ISNUMBER(F80),ISNUMBER(H80)))),"",H80*F80*(1+'0. Oppsett'!$C$11))</f>
        <v/>
      </c>
    </row>
    <row r="81" spans="1:9" x14ac:dyDescent="0.25">
      <c r="A81" s="143"/>
      <c r="B81" s="99"/>
      <c r="C81" s="145"/>
      <c r="D81" s="145"/>
      <c r="E81" s="19"/>
      <c r="F81" s="146" t="str">
        <f>IFERROR(IF(E81="A",'0. Oppsett'!$C$23,IF(E81="B",'0. Oppsett'!$C$24,IF(E81="C",'0. Oppsett'!$C$25,""))),"")</f>
        <v/>
      </c>
      <c r="G81" s="147"/>
      <c r="H81" s="148"/>
      <c r="I81" s="148" t="str">
        <f>IF(OR(E81="",H81="",NOT(AND(ISNUMBER(F81),ISNUMBER(H81)))),"",H81*F81*(1+'0. Oppsett'!$C$11))</f>
        <v/>
      </c>
    </row>
    <row r="82" spans="1:9" x14ac:dyDescent="0.25">
      <c r="A82" s="143"/>
      <c r="B82" s="99"/>
      <c r="C82" s="145"/>
      <c r="D82" s="145"/>
      <c r="E82" s="19"/>
      <c r="F82" s="146" t="str">
        <f>IFERROR(IF(E82="A",'0. Oppsett'!$C$23,IF(E82="B",'0. Oppsett'!$C$24,IF(E82="C",'0. Oppsett'!$C$25,""))),"")</f>
        <v/>
      </c>
      <c r="G82" s="147"/>
      <c r="H82" s="148"/>
      <c r="I82" s="148" t="str">
        <f>IF(OR(E82="",H82="",NOT(AND(ISNUMBER(F82),ISNUMBER(H82)))),"",H82*F82*(1+'0. Oppsett'!$C$11))</f>
        <v/>
      </c>
    </row>
    <row r="83" spans="1:9" x14ac:dyDescent="0.25">
      <c r="A83" s="143"/>
      <c r="B83" s="99"/>
      <c r="C83" s="145"/>
      <c r="D83" s="145"/>
      <c r="E83" s="19"/>
      <c r="F83" s="146" t="str">
        <f>IFERROR(IF(E83="A",'0. Oppsett'!$C$23,IF(E83="B",'0. Oppsett'!$C$24,IF(E83="C",'0. Oppsett'!$C$25,""))),"")</f>
        <v/>
      </c>
      <c r="G83" s="147"/>
      <c r="H83" s="148"/>
      <c r="I83" s="148" t="str">
        <f>IF(OR(E83="",H83="",NOT(AND(ISNUMBER(F83),ISNUMBER(H83)))),"",H83*F83*(1+'0. Oppsett'!$C$11))</f>
        <v/>
      </c>
    </row>
    <row r="84" spans="1:9" x14ac:dyDescent="0.25">
      <c r="A84" s="143"/>
      <c r="B84" s="99"/>
      <c r="C84" s="145"/>
      <c r="D84" s="145"/>
      <c r="E84" s="19"/>
      <c r="F84" s="146" t="str">
        <f>IFERROR(IF(E84="A",'0. Oppsett'!$C$23,IF(E84="B",'0. Oppsett'!$C$24,IF(E84="C",'0. Oppsett'!$C$25,""))),"")</f>
        <v/>
      </c>
      <c r="G84" s="147"/>
      <c r="H84" s="148"/>
      <c r="I84" s="148" t="str">
        <f>IF(OR(E84="",H84="",NOT(AND(ISNUMBER(F84),ISNUMBER(H84)))),"",H84*F84*(1+'0. Oppsett'!$C$11))</f>
        <v/>
      </c>
    </row>
    <row r="85" spans="1:9" x14ac:dyDescent="0.25">
      <c r="A85" s="143"/>
      <c r="B85" s="99"/>
      <c r="C85" s="145"/>
      <c r="D85" s="145"/>
      <c r="E85" s="19"/>
      <c r="F85" s="146" t="str">
        <f>IFERROR(IF(E85="A",'0. Oppsett'!$C$23,IF(E85="B",'0. Oppsett'!$C$24,IF(E85="C",'0. Oppsett'!$C$25,""))),"")</f>
        <v/>
      </c>
      <c r="G85" s="147"/>
      <c r="H85" s="148"/>
      <c r="I85" s="148" t="str">
        <f>IF(OR(E85="",H85="",NOT(AND(ISNUMBER(F85),ISNUMBER(H85)))),"",H85*F85*(1+'0. Oppsett'!$C$11))</f>
        <v/>
      </c>
    </row>
    <row r="86" spans="1:9" x14ac:dyDescent="0.25">
      <c r="A86" s="143"/>
      <c r="B86" s="99"/>
      <c r="C86" s="145"/>
      <c r="D86" s="145"/>
      <c r="E86" s="19"/>
      <c r="F86" s="146" t="str">
        <f>IFERROR(IF(E86="A",'0. Oppsett'!$C$23,IF(E86="B",'0. Oppsett'!$C$24,IF(E86="C",'0. Oppsett'!$C$25,""))),"")</f>
        <v/>
      </c>
      <c r="G86" s="147"/>
      <c r="H86" s="148"/>
      <c r="I86" s="148" t="str">
        <f>IF(OR(E86="",H86="",NOT(AND(ISNUMBER(F86),ISNUMBER(H86)))),"",H86*F86*(1+'0. Oppsett'!$C$11))</f>
        <v/>
      </c>
    </row>
    <row r="87" spans="1:9" x14ac:dyDescent="0.25">
      <c r="A87" s="143"/>
      <c r="B87" s="99"/>
      <c r="C87" s="145"/>
      <c r="D87" s="145"/>
      <c r="E87" s="19"/>
      <c r="F87" s="146" t="str">
        <f>IFERROR(IF(E87="A",'0. Oppsett'!$C$23,IF(E87="B",'0. Oppsett'!$C$24,IF(E87="C",'0. Oppsett'!$C$25,""))),"")</f>
        <v/>
      </c>
      <c r="G87" s="147"/>
      <c r="H87" s="148"/>
      <c r="I87" s="148" t="str">
        <f>IF(OR(E87="",H87="",NOT(AND(ISNUMBER(F87),ISNUMBER(H87)))),"",H87*F87*(1+'0. Oppsett'!$C$11))</f>
        <v/>
      </c>
    </row>
    <row r="88" spans="1:9" x14ac:dyDescent="0.25">
      <c r="A88" s="143"/>
      <c r="B88" s="99"/>
      <c r="C88" s="145"/>
      <c r="D88" s="145"/>
      <c r="E88" s="19"/>
      <c r="F88" s="146" t="str">
        <f>IFERROR(IF(E88="A",'0. Oppsett'!$C$23,IF(E88="B",'0. Oppsett'!$C$24,IF(E88="C",'0. Oppsett'!$C$25,""))),"")</f>
        <v/>
      </c>
      <c r="G88" s="147"/>
      <c r="H88" s="148"/>
      <c r="I88" s="148" t="str">
        <f>IF(OR(E88="",H88="",NOT(AND(ISNUMBER(F88),ISNUMBER(H88)))),"",H88*F88*(1+'0. Oppsett'!$C$11))</f>
        <v/>
      </c>
    </row>
    <row r="89" spans="1:9" x14ac:dyDescent="0.25">
      <c r="A89" s="143"/>
      <c r="B89" s="99"/>
      <c r="C89" s="145"/>
      <c r="D89" s="145"/>
      <c r="E89" s="19"/>
      <c r="F89" s="146" t="str">
        <f>IFERROR(IF(E89="A",'0. Oppsett'!$C$23,IF(E89="B",'0. Oppsett'!$C$24,IF(E89="C",'0. Oppsett'!$C$25,""))),"")</f>
        <v/>
      </c>
      <c r="G89" s="147"/>
      <c r="H89" s="148"/>
      <c r="I89" s="148" t="str">
        <f>IF(OR(E89="",H89="",NOT(AND(ISNUMBER(F89),ISNUMBER(H89)))),"",H89*F89*(1+'0. Oppsett'!$C$11))</f>
        <v/>
      </c>
    </row>
    <row r="90" spans="1:9" x14ac:dyDescent="0.25">
      <c r="A90" s="143"/>
      <c r="B90" s="99"/>
      <c r="C90" s="145"/>
      <c r="D90" s="145"/>
      <c r="E90" s="19"/>
      <c r="F90" s="146" t="str">
        <f>IFERROR(IF(E90="A",'0. Oppsett'!$C$23,IF(E90="B",'0. Oppsett'!$C$24,IF(E90="C",'0. Oppsett'!$C$25,""))),"")</f>
        <v/>
      </c>
      <c r="G90" s="147"/>
      <c r="H90" s="148"/>
      <c r="I90" s="148" t="str">
        <f>IF(OR(E90="",H90="",NOT(AND(ISNUMBER(F90),ISNUMBER(H90)))),"",H90*F90*(1+'0. Oppsett'!$C$11))</f>
        <v/>
      </c>
    </row>
    <row r="91" spans="1:9" x14ac:dyDescent="0.25">
      <c r="A91" s="143"/>
      <c r="B91" s="99"/>
      <c r="C91" s="145"/>
      <c r="D91" s="145"/>
      <c r="E91" s="19"/>
      <c r="F91" s="146" t="str">
        <f>IFERROR(IF(E91="A",'0. Oppsett'!$C$23,IF(E91="B",'0. Oppsett'!$C$24,IF(E91="C",'0. Oppsett'!$C$25,""))),"")</f>
        <v/>
      </c>
      <c r="G91" s="147"/>
      <c r="H91" s="148"/>
      <c r="I91" s="148" t="str">
        <f>IF(OR(E91="",H91="",NOT(AND(ISNUMBER(F91),ISNUMBER(H91)))),"",H91*F91*(1+'0. Oppsett'!$C$11))</f>
        <v/>
      </c>
    </row>
    <row r="92" spans="1:9" x14ac:dyDescent="0.25">
      <c r="A92" s="143"/>
      <c r="B92" s="99"/>
      <c r="C92" s="145"/>
      <c r="D92" s="145"/>
      <c r="E92" s="19"/>
      <c r="F92" s="146" t="str">
        <f>IFERROR(IF(E92="A",'0. Oppsett'!$C$23,IF(E92="B",'0. Oppsett'!$C$24,IF(E92="C",'0. Oppsett'!$C$25,""))),"")</f>
        <v/>
      </c>
      <c r="G92" s="147"/>
      <c r="H92" s="148"/>
      <c r="I92" s="148" t="str">
        <f>IF(OR(E92="",H92="",NOT(AND(ISNUMBER(F92),ISNUMBER(H92)))),"",H92*F92*(1+'0. Oppsett'!$C$11))</f>
        <v/>
      </c>
    </row>
    <row r="93" spans="1:9" x14ac:dyDescent="0.25">
      <c r="A93" s="143"/>
      <c r="B93" s="99"/>
      <c r="C93" s="145"/>
      <c r="D93" s="145"/>
      <c r="E93" s="19"/>
      <c r="F93" s="146" t="str">
        <f>IFERROR(IF(E93="A",'0. Oppsett'!$C$23,IF(E93="B",'0. Oppsett'!$C$24,IF(E93="C",'0. Oppsett'!$C$25,""))),"")</f>
        <v/>
      </c>
      <c r="G93" s="147"/>
      <c r="H93" s="148"/>
      <c r="I93" s="148" t="str">
        <f>IF(OR(E93="",H93="",NOT(AND(ISNUMBER(F93),ISNUMBER(H93)))),"",H93*F93*(1+'0. Oppsett'!$C$11))</f>
        <v/>
      </c>
    </row>
    <row r="94" spans="1:9" x14ac:dyDescent="0.25">
      <c r="A94" s="143"/>
      <c r="B94" s="99"/>
      <c r="C94" s="145"/>
      <c r="D94" s="145"/>
      <c r="E94" s="19"/>
      <c r="F94" s="146" t="str">
        <f>IFERROR(IF(E94="A",'0. Oppsett'!$C$23,IF(E94="B",'0. Oppsett'!$C$24,IF(E94="C",'0. Oppsett'!$C$25,""))),"")</f>
        <v/>
      </c>
      <c r="G94" s="147"/>
      <c r="H94" s="148"/>
      <c r="I94" s="148" t="str">
        <f>IF(OR(E94="",H94="",NOT(AND(ISNUMBER(F94),ISNUMBER(H94)))),"",H94*F94*(1+'0. Oppsett'!$C$11))</f>
        <v/>
      </c>
    </row>
    <row r="95" spans="1:9" x14ac:dyDescent="0.25">
      <c r="A95" s="143"/>
      <c r="B95" s="99"/>
      <c r="C95" s="145"/>
      <c r="D95" s="145"/>
      <c r="E95" s="19"/>
      <c r="F95" s="146" t="str">
        <f>IFERROR(IF(E95="A",'0. Oppsett'!$C$23,IF(E95="B",'0. Oppsett'!$C$24,IF(E95="C",'0. Oppsett'!$C$25,""))),"")</f>
        <v/>
      </c>
      <c r="G95" s="147"/>
      <c r="H95" s="148"/>
      <c r="I95" s="148" t="str">
        <f>IF(OR(E95="",H95="",NOT(AND(ISNUMBER(F95),ISNUMBER(H95)))),"",H95*F95*(1+'0. Oppsett'!$C$11))</f>
        <v/>
      </c>
    </row>
    <row r="96" spans="1:9" x14ac:dyDescent="0.25">
      <c r="A96" s="143"/>
      <c r="B96" s="99"/>
      <c r="C96" s="145"/>
      <c r="D96" s="145"/>
      <c r="E96" s="19"/>
      <c r="F96" s="146" t="str">
        <f>IFERROR(IF(E96="A",'0. Oppsett'!$C$23,IF(E96="B",'0. Oppsett'!$C$24,IF(E96="C",'0. Oppsett'!$C$25,""))),"")</f>
        <v/>
      </c>
      <c r="G96" s="147"/>
      <c r="H96" s="148"/>
      <c r="I96" s="148" t="str">
        <f>IF(OR(E96="",H96="",NOT(AND(ISNUMBER(F96),ISNUMBER(H96)))),"",H96*F96*(1+'0. Oppsett'!$C$11))</f>
        <v/>
      </c>
    </row>
    <row r="97" spans="1:9" x14ac:dyDescent="0.25">
      <c r="A97" s="143"/>
      <c r="B97" s="99"/>
      <c r="C97" s="145"/>
      <c r="D97" s="145"/>
      <c r="E97" s="19"/>
      <c r="F97" s="146" t="str">
        <f>IFERROR(IF(E97="A",'0. Oppsett'!$C$23,IF(E97="B",'0. Oppsett'!$C$24,IF(E97="C",'0. Oppsett'!$C$25,""))),"")</f>
        <v/>
      </c>
      <c r="G97" s="147"/>
      <c r="H97" s="148"/>
      <c r="I97" s="148" t="str">
        <f>IF(OR(E97="",H97="",NOT(AND(ISNUMBER(F97),ISNUMBER(H97)))),"",H97*F97*(1+'0. Oppsett'!$C$11))</f>
        <v/>
      </c>
    </row>
    <row r="98" spans="1:9" x14ac:dyDescent="0.25">
      <c r="A98" s="143"/>
      <c r="B98" s="99"/>
      <c r="C98" s="145"/>
      <c r="D98" s="145"/>
      <c r="E98" s="19"/>
      <c r="F98" s="146" t="str">
        <f>IFERROR(IF(E98="A",'0. Oppsett'!$C$23,IF(E98="B",'0. Oppsett'!$C$24,IF(E98="C",'0. Oppsett'!$C$25,""))),"")</f>
        <v/>
      </c>
      <c r="G98" s="147"/>
      <c r="H98" s="148"/>
      <c r="I98" s="148" t="str">
        <f>IF(OR(E98="",H98="",NOT(AND(ISNUMBER(F98),ISNUMBER(H98)))),"",H98*F98*(1+'0. Oppsett'!$C$11))</f>
        <v/>
      </c>
    </row>
    <row r="99" spans="1:9" x14ac:dyDescent="0.25">
      <c r="A99" s="143"/>
      <c r="B99" s="99"/>
      <c r="C99" s="145"/>
      <c r="D99" s="145"/>
      <c r="E99" s="19"/>
      <c r="F99" s="146" t="str">
        <f>IFERROR(IF(E99="A",'0. Oppsett'!$C$23,IF(E99="B",'0. Oppsett'!$C$24,IF(E99="C",'0. Oppsett'!$C$25,""))),"")</f>
        <v/>
      </c>
      <c r="G99" s="147"/>
      <c r="H99" s="148"/>
      <c r="I99" s="148" t="str">
        <f>IF(OR(E99="",H99="",NOT(AND(ISNUMBER(F99),ISNUMBER(H99)))),"",H99*F99*(1+'0. Oppsett'!$C$11))</f>
        <v/>
      </c>
    </row>
    <row r="100" spans="1:9" x14ac:dyDescent="0.25">
      <c r="A100" s="143"/>
      <c r="B100" s="99"/>
      <c r="C100" s="145"/>
      <c r="D100" s="145"/>
      <c r="E100" s="19"/>
      <c r="F100" s="146" t="str">
        <f>IFERROR(IF(E100="A",'0. Oppsett'!$C$23,IF(E100="B",'0. Oppsett'!$C$24,IF(E100="C",'0. Oppsett'!$C$25,""))),"")</f>
        <v/>
      </c>
      <c r="G100" s="147"/>
      <c r="H100" s="148"/>
      <c r="I100" s="148" t="str">
        <f>IF(OR(E100="",H100="",NOT(AND(ISNUMBER(F100),ISNUMBER(H100)))),"",H100*F100*(1+'0. Oppsett'!$C$11))</f>
        <v/>
      </c>
    </row>
    <row r="101" spans="1:9" x14ac:dyDescent="0.25">
      <c r="A101" s="143"/>
      <c r="B101" s="99"/>
      <c r="C101" s="145"/>
      <c r="D101" s="145"/>
      <c r="E101" s="19"/>
      <c r="F101" s="146" t="str">
        <f>IFERROR(IF(E101="A",'0. Oppsett'!$C$23,IF(E101="B",'0. Oppsett'!$C$24,IF(E101="C",'0. Oppsett'!$C$25,""))),"")</f>
        <v/>
      </c>
      <c r="G101" s="147"/>
      <c r="H101" s="148"/>
      <c r="I101" s="148" t="str">
        <f>IF(OR(E101="",H101="",NOT(AND(ISNUMBER(F101),ISNUMBER(H101)))),"",H101*F101*(1+'0. Oppsett'!$C$11))</f>
        <v/>
      </c>
    </row>
    <row r="102" spans="1:9" x14ac:dyDescent="0.25">
      <c r="A102" s="143"/>
      <c r="B102" s="99"/>
      <c r="C102" s="145"/>
      <c r="D102" s="145"/>
      <c r="E102" s="19"/>
      <c r="F102" s="146" t="str">
        <f>IFERROR(IF(E102="A",'0. Oppsett'!$C$23,IF(E102="B",'0. Oppsett'!$C$24,IF(E102="C",'0. Oppsett'!$C$25,""))),"")</f>
        <v/>
      </c>
      <c r="G102" s="147"/>
      <c r="H102" s="148"/>
      <c r="I102" s="148" t="str">
        <f>IF(OR(E102="",H102="",NOT(AND(ISNUMBER(F102),ISNUMBER(H102)))),"",H102*F102*(1+'0. Oppsett'!$C$11))</f>
        <v/>
      </c>
    </row>
    <row r="103" spans="1:9" x14ac:dyDescent="0.25">
      <c r="A103" s="143"/>
      <c r="B103" s="99"/>
      <c r="C103" s="145"/>
      <c r="D103" s="145"/>
      <c r="E103" s="19"/>
      <c r="F103" s="146" t="str">
        <f>IFERROR(IF(E103="A",'0. Oppsett'!$C$23,IF(E103="B",'0. Oppsett'!$C$24,IF(E103="C",'0. Oppsett'!$C$25,""))),"")</f>
        <v/>
      </c>
      <c r="G103" s="147"/>
      <c r="H103" s="148"/>
      <c r="I103" s="148" t="str">
        <f>IF(OR(E103="",H103="",NOT(AND(ISNUMBER(F103),ISNUMBER(H103)))),"",H103*F103*(1+'0. Oppsett'!$C$11))</f>
        <v/>
      </c>
    </row>
    <row r="104" spans="1:9" x14ac:dyDescent="0.25">
      <c r="A104" s="143"/>
      <c r="B104" s="99"/>
      <c r="C104" s="145"/>
      <c r="D104" s="145"/>
      <c r="E104" s="19"/>
      <c r="F104" s="146" t="str">
        <f>IFERROR(IF(E104="A",'0. Oppsett'!$C$23,IF(E104="B",'0. Oppsett'!$C$24,IF(E104="C",'0. Oppsett'!$C$25,""))),"")</f>
        <v/>
      </c>
      <c r="G104" s="147"/>
      <c r="H104" s="148"/>
      <c r="I104" s="148" t="str">
        <f>IF(OR(E104="",H104="",NOT(AND(ISNUMBER(F104),ISNUMBER(H104)))),"",H104*F104*(1+'0. Oppsett'!$C$11))</f>
        <v/>
      </c>
    </row>
    <row r="105" spans="1:9" x14ac:dyDescent="0.25">
      <c r="A105" s="143"/>
      <c r="B105" s="99"/>
      <c r="C105" s="145"/>
      <c r="D105" s="145"/>
      <c r="E105" s="19"/>
      <c r="F105" s="146" t="str">
        <f>IFERROR(IF(E105="A",'0. Oppsett'!$C$23,IF(E105="B",'0. Oppsett'!$C$24,IF(E105="C",'0. Oppsett'!$C$25,""))),"")</f>
        <v/>
      </c>
      <c r="G105" s="147"/>
      <c r="H105" s="148"/>
      <c r="I105" s="148" t="str">
        <f>IF(OR(E105="",H105="",NOT(AND(ISNUMBER(F105),ISNUMBER(H105)))),"",H105*F105*(1+'0. Oppsett'!$C$11))</f>
        <v/>
      </c>
    </row>
    <row r="106" spans="1:9" x14ac:dyDescent="0.25">
      <c r="A106" s="143"/>
      <c r="B106" s="99"/>
      <c r="C106" s="145"/>
      <c r="D106" s="145"/>
      <c r="E106" s="19"/>
      <c r="F106" s="146" t="str">
        <f>IFERROR(IF(E106="A",'0. Oppsett'!$C$23,IF(E106="B",'0. Oppsett'!$C$24,IF(E106="C",'0. Oppsett'!$C$25,""))),"")</f>
        <v/>
      </c>
      <c r="G106" s="147"/>
      <c r="H106" s="148"/>
      <c r="I106" s="148" t="str">
        <f>IF(OR(E106="",H106="",NOT(AND(ISNUMBER(F106),ISNUMBER(H106)))),"",H106*F106*(1+'0. Oppsett'!$C$11))</f>
        <v/>
      </c>
    </row>
    <row r="107" spans="1:9" x14ac:dyDescent="0.25">
      <c r="A107" s="143"/>
      <c r="B107" s="99"/>
      <c r="C107" s="145"/>
      <c r="D107" s="145"/>
      <c r="E107" s="19"/>
      <c r="F107" s="146" t="str">
        <f>IFERROR(IF(E107="A",'0. Oppsett'!$C$23,IF(E107="B",'0. Oppsett'!$C$24,IF(E107="C",'0. Oppsett'!$C$25,""))),"")</f>
        <v/>
      </c>
      <c r="G107" s="147"/>
      <c r="H107" s="148"/>
      <c r="I107" s="148" t="str">
        <f>IF(OR(E107="",H107="",NOT(AND(ISNUMBER(F107),ISNUMBER(H107)))),"",H107*F107*(1+'0. Oppsett'!$C$11))</f>
        <v/>
      </c>
    </row>
    <row r="108" spans="1:9" x14ac:dyDescent="0.25">
      <c r="A108" s="143"/>
      <c r="B108" s="99"/>
      <c r="C108" s="145"/>
      <c r="D108" s="145"/>
      <c r="E108" s="19"/>
      <c r="F108" s="146" t="str">
        <f>IFERROR(IF(E108="A",'0. Oppsett'!$C$23,IF(E108="B",'0. Oppsett'!$C$24,IF(E108="C",'0. Oppsett'!$C$25,""))),"")</f>
        <v/>
      </c>
      <c r="G108" s="147"/>
      <c r="H108" s="148"/>
      <c r="I108" s="148" t="str">
        <f>IF(OR(E108="",H108="",NOT(AND(ISNUMBER(F108),ISNUMBER(H108)))),"",H108*F108*(1+'0. Oppsett'!$C$11))</f>
        <v/>
      </c>
    </row>
    <row r="109" spans="1:9" x14ac:dyDescent="0.25">
      <c r="A109" s="143"/>
      <c r="B109" s="99"/>
      <c r="C109" s="145"/>
      <c r="D109" s="145"/>
      <c r="E109" s="19"/>
      <c r="F109" s="146" t="str">
        <f>IFERROR(IF(E109="A",'0. Oppsett'!$C$23,IF(E109="B",'0. Oppsett'!$C$24,IF(E109="C",'0. Oppsett'!$C$25,""))),"")</f>
        <v/>
      </c>
      <c r="G109" s="147"/>
      <c r="H109" s="148"/>
      <c r="I109" s="148" t="str">
        <f>IF(OR(E109="",H109="",NOT(AND(ISNUMBER(F109),ISNUMBER(H109)))),"",H109*F109*(1+'0. Oppsett'!$C$11))</f>
        <v/>
      </c>
    </row>
    <row r="110" spans="1:9" x14ac:dyDescent="0.25">
      <c r="A110" s="143"/>
      <c r="B110" s="99"/>
      <c r="C110" s="145"/>
      <c r="D110" s="145"/>
      <c r="E110" s="19"/>
      <c r="F110" s="146" t="str">
        <f>IFERROR(IF(E110="A",'0. Oppsett'!$C$23,IF(E110="B",'0. Oppsett'!$C$24,IF(E110="C",'0. Oppsett'!$C$25,""))),"")</f>
        <v/>
      </c>
      <c r="G110" s="147"/>
      <c r="H110" s="148"/>
      <c r="I110" s="148" t="str">
        <f>IF(OR(E110="",H110="",NOT(AND(ISNUMBER(F110),ISNUMBER(H110)))),"",H110*F110*(1+'0. Oppsett'!$C$11))</f>
        <v/>
      </c>
    </row>
    <row r="111" spans="1:9" x14ac:dyDescent="0.25">
      <c r="A111" s="143"/>
      <c r="B111" s="99"/>
      <c r="C111" s="145"/>
      <c r="D111" s="145"/>
      <c r="E111" s="19"/>
      <c r="F111" s="146" t="str">
        <f>IFERROR(IF(E111="A",'0. Oppsett'!$C$23,IF(E111="B",'0. Oppsett'!$C$24,IF(E111="C",'0. Oppsett'!$C$25,""))),"")</f>
        <v/>
      </c>
      <c r="G111" s="147"/>
      <c r="H111" s="148"/>
      <c r="I111" s="148" t="str">
        <f>IF(OR(E111="",H111="",NOT(AND(ISNUMBER(F111),ISNUMBER(H111)))),"",H111*F111*(1+'0. Oppsett'!$C$11))</f>
        <v/>
      </c>
    </row>
    <row r="112" spans="1:9" x14ac:dyDescent="0.25">
      <c r="A112" s="143"/>
      <c r="B112" s="99"/>
      <c r="C112" s="145"/>
      <c r="D112" s="145"/>
      <c r="E112" s="19"/>
      <c r="F112" s="146" t="str">
        <f>IFERROR(IF(E112="A",'0. Oppsett'!$C$23,IF(E112="B",'0. Oppsett'!$C$24,IF(E112="C",'0. Oppsett'!$C$25,""))),"")</f>
        <v/>
      </c>
      <c r="G112" s="147"/>
      <c r="H112" s="148"/>
      <c r="I112" s="148" t="str">
        <f>IF(OR(E112="",H112="",NOT(AND(ISNUMBER(F112),ISNUMBER(H112)))),"",H112*F112*(1+'0. Oppsett'!$C$11))</f>
        <v/>
      </c>
    </row>
    <row r="113" spans="1:9" x14ac:dyDescent="0.25">
      <c r="A113" s="143"/>
      <c r="B113" s="99"/>
      <c r="C113" s="145"/>
      <c r="D113" s="145"/>
      <c r="E113" s="19"/>
      <c r="F113" s="146" t="str">
        <f>IFERROR(IF(E113="A",'0. Oppsett'!$C$23,IF(E113="B",'0. Oppsett'!$C$24,IF(E113="C",'0. Oppsett'!$C$25,""))),"")</f>
        <v/>
      </c>
      <c r="G113" s="147"/>
      <c r="H113" s="148"/>
      <c r="I113" s="148" t="str">
        <f>IF(OR(E113="",H113="",NOT(AND(ISNUMBER(F113),ISNUMBER(H113)))),"",H113*F113*(1+'0. Oppsett'!$C$11))</f>
        <v/>
      </c>
    </row>
    <row r="114" spans="1:9" x14ac:dyDescent="0.25">
      <c r="A114" s="143"/>
      <c r="B114" s="99"/>
      <c r="C114" s="145"/>
      <c r="D114" s="145"/>
      <c r="E114" s="19"/>
      <c r="F114" s="146" t="str">
        <f>IFERROR(IF(E114="A",'0. Oppsett'!$C$23,IF(E114="B",'0. Oppsett'!$C$24,IF(E114="C",'0. Oppsett'!$C$25,""))),"")</f>
        <v/>
      </c>
      <c r="G114" s="147"/>
      <c r="H114" s="148"/>
      <c r="I114" s="148" t="str">
        <f>IF(OR(E114="",H114="",NOT(AND(ISNUMBER(F114),ISNUMBER(H114)))),"",H114*F114*(1+'0. Oppsett'!$C$11))</f>
        <v/>
      </c>
    </row>
    <row r="115" spans="1:9" x14ac:dyDescent="0.25">
      <c r="A115" s="143"/>
      <c r="B115" s="99"/>
      <c r="C115" s="145"/>
      <c r="D115" s="145"/>
      <c r="E115" s="19"/>
      <c r="F115" s="146" t="str">
        <f>IFERROR(IF(E115="A",'0. Oppsett'!$C$23,IF(E115="B",'0. Oppsett'!$C$24,IF(E115="C",'0. Oppsett'!$C$25,""))),"")</f>
        <v/>
      </c>
      <c r="G115" s="147"/>
      <c r="H115" s="148"/>
      <c r="I115" s="148" t="str">
        <f>IF(OR(E115="",H115="",NOT(AND(ISNUMBER(F115),ISNUMBER(H115)))),"",H115*F115*(1+'0. Oppsett'!$C$11))</f>
        <v/>
      </c>
    </row>
    <row r="116" spans="1:9" x14ac:dyDescent="0.25">
      <c r="A116" s="143"/>
      <c r="B116" s="99"/>
      <c r="C116" s="145"/>
      <c r="D116" s="145"/>
      <c r="E116" s="19"/>
      <c r="F116" s="146" t="str">
        <f>IFERROR(IF(E116="A",'0. Oppsett'!$C$23,IF(E116="B",'0. Oppsett'!$C$24,IF(E116="C",'0. Oppsett'!$C$25,""))),"")</f>
        <v/>
      </c>
      <c r="G116" s="147"/>
      <c r="H116" s="148"/>
      <c r="I116" s="148" t="str">
        <f>IF(OR(E116="",H116="",NOT(AND(ISNUMBER(F116),ISNUMBER(H116)))),"",H116*F116*(1+'0. Oppsett'!$C$11))</f>
        <v/>
      </c>
    </row>
    <row r="117" spans="1:9" x14ac:dyDescent="0.25">
      <c r="A117" s="143"/>
      <c r="B117" s="99"/>
      <c r="C117" s="145"/>
      <c r="D117" s="145"/>
      <c r="E117" s="19"/>
      <c r="F117" s="146" t="str">
        <f>IFERROR(IF(E117="A",'0. Oppsett'!$C$23,IF(E117="B",'0. Oppsett'!$C$24,IF(E117="C",'0. Oppsett'!$C$25,""))),"")</f>
        <v/>
      </c>
      <c r="G117" s="147"/>
      <c r="H117" s="148"/>
      <c r="I117" s="148" t="str">
        <f>IF(OR(E117="",H117="",NOT(AND(ISNUMBER(F117),ISNUMBER(H117)))),"",H117*F117*(1+'0. Oppsett'!$C$11))</f>
        <v/>
      </c>
    </row>
    <row r="118" spans="1:9" x14ac:dyDescent="0.25">
      <c r="A118" s="143"/>
      <c r="B118" s="99"/>
      <c r="C118" s="145"/>
      <c r="D118" s="145"/>
      <c r="E118" s="19"/>
      <c r="F118" s="146" t="str">
        <f>IFERROR(IF(E118="A",'0. Oppsett'!$C$23,IF(E118="B",'0. Oppsett'!$C$24,IF(E118="C",'0. Oppsett'!$C$25,""))),"")</f>
        <v/>
      </c>
      <c r="G118" s="147"/>
      <c r="H118" s="148"/>
      <c r="I118" s="148" t="str">
        <f>IF(OR(E118="",H118="",NOT(AND(ISNUMBER(F118),ISNUMBER(H118)))),"",H118*F118*(1+'0. Oppsett'!$C$11))</f>
        <v/>
      </c>
    </row>
    <row r="119" spans="1:9" x14ac:dyDescent="0.25">
      <c r="A119" s="143"/>
      <c r="B119" s="99"/>
      <c r="C119" s="145"/>
      <c r="D119" s="145"/>
      <c r="E119" s="19"/>
      <c r="F119" s="146" t="str">
        <f>IFERROR(IF(E119="A",'0. Oppsett'!$C$23,IF(E119="B",'0. Oppsett'!$C$24,IF(E119="C",'0. Oppsett'!$C$25,""))),"")</f>
        <v/>
      </c>
      <c r="G119" s="147"/>
      <c r="H119" s="148"/>
      <c r="I119" s="148" t="str">
        <f>IF(OR(E119="",H119="",NOT(AND(ISNUMBER(F119),ISNUMBER(H119)))),"",H119*F119*(1+'0. Oppsett'!$C$11))</f>
        <v/>
      </c>
    </row>
    <row r="120" spans="1:9" x14ac:dyDescent="0.25">
      <c r="A120" s="143"/>
      <c r="B120" s="99"/>
      <c r="C120" s="145"/>
      <c r="D120" s="145"/>
      <c r="E120" s="19"/>
      <c r="F120" s="146" t="str">
        <f>IFERROR(IF(E120="A",'0. Oppsett'!$C$23,IF(E120="B",'0. Oppsett'!$C$24,IF(E120="C",'0. Oppsett'!$C$25,""))),"")</f>
        <v/>
      </c>
      <c r="G120" s="147"/>
      <c r="H120" s="148"/>
      <c r="I120" s="148" t="str">
        <f>IF(OR(E120="",H120="",NOT(AND(ISNUMBER(F120),ISNUMBER(H120)))),"",H120*F120*(1+'0. Oppsett'!$C$11))</f>
        <v/>
      </c>
    </row>
    <row r="121" spans="1:9" x14ac:dyDescent="0.25">
      <c r="A121" s="143"/>
      <c r="B121" s="99"/>
      <c r="C121" s="145"/>
      <c r="D121" s="145"/>
      <c r="E121" s="19"/>
      <c r="F121" s="146" t="str">
        <f>IFERROR(IF(E121="A",'0. Oppsett'!$C$23,IF(E121="B",'0. Oppsett'!$C$24,IF(E121="C",'0. Oppsett'!$C$25,""))),"")</f>
        <v/>
      </c>
      <c r="G121" s="147"/>
      <c r="H121" s="148"/>
      <c r="I121" s="148" t="str">
        <f>IF(OR(E121="",H121="",NOT(AND(ISNUMBER(F121),ISNUMBER(H121)))),"",H121*F121*(1+'0. Oppsett'!$C$11))</f>
        <v/>
      </c>
    </row>
    <row r="122" spans="1:9" x14ac:dyDescent="0.25">
      <c r="A122" s="143"/>
      <c r="B122" s="99"/>
      <c r="C122" s="145"/>
      <c r="D122" s="145"/>
      <c r="E122" s="19"/>
      <c r="F122" s="146" t="str">
        <f>IFERROR(IF(E122="A",'0. Oppsett'!$C$23,IF(E122="B",'0. Oppsett'!$C$24,IF(E122="C",'0. Oppsett'!$C$25,""))),"")</f>
        <v/>
      </c>
      <c r="G122" s="147"/>
      <c r="H122" s="148"/>
      <c r="I122" s="148" t="str">
        <f>IF(OR(E122="",H122="",NOT(AND(ISNUMBER(F122),ISNUMBER(H122)))),"",H122*F122*(1+'0. Oppsett'!$C$11))</f>
        <v/>
      </c>
    </row>
    <row r="123" spans="1:9" x14ac:dyDescent="0.25">
      <c r="A123" s="143"/>
      <c r="B123" s="99"/>
      <c r="C123" s="145"/>
      <c r="D123" s="145"/>
      <c r="E123" s="19"/>
      <c r="F123" s="146" t="str">
        <f>IFERROR(IF(E123="A",'0. Oppsett'!$C$23,IF(E123="B",'0. Oppsett'!$C$24,IF(E123="C",'0. Oppsett'!$C$25,""))),"")</f>
        <v/>
      </c>
      <c r="G123" s="147"/>
      <c r="H123" s="148"/>
      <c r="I123" s="148" t="str">
        <f>IF(OR(E123="",H123="",NOT(AND(ISNUMBER(F123),ISNUMBER(H123)))),"",H123*F123*(1+'0. Oppsett'!$C$11))</f>
        <v/>
      </c>
    </row>
    <row r="124" spans="1:9" x14ac:dyDescent="0.25">
      <c r="A124" s="143"/>
      <c r="B124" s="99"/>
      <c r="C124" s="145"/>
      <c r="D124" s="145"/>
      <c r="E124" s="19"/>
      <c r="F124" s="146" t="str">
        <f>IFERROR(IF(E124="A",'0. Oppsett'!$C$23,IF(E124="B",'0. Oppsett'!$C$24,IF(E124="C",'0. Oppsett'!$C$25,""))),"")</f>
        <v/>
      </c>
      <c r="G124" s="147"/>
      <c r="H124" s="148"/>
      <c r="I124" s="148" t="str">
        <f>IF(OR(E124="",H124="",NOT(AND(ISNUMBER(F124),ISNUMBER(H124)))),"",H124*F124*(1+'0. Oppsett'!$C$11))</f>
        <v/>
      </c>
    </row>
    <row r="125" spans="1:9" x14ac:dyDescent="0.25">
      <c r="A125" s="143"/>
      <c r="B125" s="99"/>
      <c r="C125" s="145"/>
      <c r="D125" s="145"/>
      <c r="E125" s="19"/>
      <c r="F125" s="146" t="str">
        <f>IFERROR(IF(E125="A",'0. Oppsett'!$C$23,IF(E125="B",'0. Oppsett'!$C$24,IF(E125="C",'0. Oppsett'!$C$25,""))),"")</f>
        <v/>
      </c>
      <c r="G125" s="147"/>
      <c r="H125" s="148"/>
      <c r="I125" s="148" t="str">
        <f>IF(OR(E125="",H125="",NOT(AND(ISNUMBER(F125),ISNUMBER(H125)))),"",H125*F125*(1+'0. Oppsett'!$C$11))</f>
        <v/>
      </c>
    </row>
    <row r="126" spans="1:9" x14ac:dyDescent="0.25">
      <c r="A126" s="143"/>
      <c r="B126" s="99"/>
      <c r="C126" s="145"/>
      <c r="D126" s="145"/>
      <c r="E126" s="19"/>
      <c r="F126" s="146" t="str">
        <f>IFERROR(IF(E126="A",'0. Oppsett'!$C$23,IF(E126="B",'0. Oppsett'!$C$24,IF(E126="C",'0. Oppsett'!$C$25,""))),"")</f>
        <v/>
      </c>
      <c r="G126" s="147"/>
      <c r="H126" s="148"/>
      <c r="I126" s="148" t="str">
        <f>IF(OR(E126="",H126="",NOT(AND(ISNUMBER(F126),ISNUMBER(H126)))),"",H126*F126*(1+'0. Oppsett'!$C$11))</f>
        <v/>
      </c>
    </row>
    <row r="127" spans="1:9" x14ac:dyDescent="0.25">
      <c r="A127" s="143"/>
      <c r="B127" s="99"/>
      <c r="C127" s="145"/>
      <c r="D127" s="145"/>
      <c r="E127" s="19"/>
      <c r="F127" s="146" t="str">
        <f>IFERROR(IF(E127="A",'0. Oppsett'!$C$23,IF(E127="B",'0. Oppsett'!$C$24,IF(E127="C",'0. Oppsett'!$C$25,""))),"")</f>
        <v/>
      </c>
      <c r="G127" s="147"/>
      <c r="H127" s="148"/>
      <c r="I127" s="148" t="str">
        <f>IF(OR(E127="",H127="",NOT(AND(ISNUMBER(F127),ISNUMBER(H127)))),"",H127*F127*(1+'0. Oppsett'!$C$11))</f>
        <v/>
      </c>
    </row>
    <row r="128" spans="1:9" x14ac:dyDescent="0.25">
      <c r="A128" s="143"/>
      <c r="B128" s="99"/>
      <c r="C128" s="145"/>
      <c r="D128" s="145"/>
      <c r="E128" s="19"/>
      <c r="F128" s="146" t="str">
        <f>IFERROR(IF(E128="A",'0. Oppsett'!$C$23,IF(E128="B",'0. Oppsett'!$C$24,IF(E128="C",'0. Oppsett'!$C$25,""))),"")</f>
        <v/>
      </c>
      <c r="G128" s="147"/>
      <c r="H128" s="148"/>
      <c r="I128" s="148" t="str">
        <f>IF(OR(E128="",H128="",NOT(AND(ISNUMBER(F128),ISNUMBER(H128)))),"",H128*F128*(1+'0. Oppsett'!$C$11))</f>
        <v/>
      </c>
    </row>
    <row r="129" spans="1:9" x14ac:dyDescent="0.25">
      <c r="A129" s="143"/>
      <c r="B129" s="99"/>
      <c r="C129" s="145"/>
      <c r="D129" s="145"/>
      <c r="E129" s="19"/>
      <c r="F129" s="146" t="str">
        <f>IFERROR(IF(E129="A",'0. Oppsett'!$C$23,IF(E129="B",'0. Oppsett'!$C$24,IF(E129="C",'0. Oppsett'!$C$25,""))),"")</f>
        <v/>
      </c>
      <c r="G129" s="147"/>
      <c r="H129" s="148"/>
      <c r="I129" s="148" t="str">
        <f>IF(OR(E129="",H129="",NOT(AND(ISNUMBER(F129),ISNUMBER(H129)))),"",H129*F129*(1+'0. Oppsett'!$C$11))</f>
        <v/>
      </c>
    </row>
    <row r="130" spans="1:9" x14ac:dyDescent="0.25">
      <c r="A130" s="143"/>
      <c r="B130" s="99"/>
      <c r="C130" s="145"/>
      <c r="D130" s="145"/>
      <c r="E130" s="19"/>
      <c r="F130" s="146" t="str">
        <f>IFERROR(IF(E130="A",'0. Oppsett'!$C$23,IF(E130="B",'0. Oppsett'!$C$24,IF(E130="C",'0. Oppsett'!$C$25,""))),"")</f>
        <v/>
      </c>
      <c r="G130" s="147"/>
      <c r="H130" s="148"/>
      <c r="I130" s="148" t="str">
        <f>IF(OR(E130="",H130="",NOT(AND(ISNUMBER(F130),ISNUMBER(H130)))),"",H130*F130*(1+'0. Oppsett'!$C$11))</f>
        <v/>
      </c>
    </row>
    <row r="131" spans="1:9" x14ac:dyDescent="0.25">
      <c r="A131" s="143"/>
      <c r="B131" s="99"/>
      <c r="C131" s="145"/>
      <c r="D131" s="145"/>
      <c r="E131" s="19"/>
      <c r="F131" s="146" t="str">
        <f>IFERROR(IF(E131="A",'0. Oppsett'!$C$23,IF(E131="B",'0. Oppsett'!$C$24,IF(E131="C",'0. Oppsett'!$C$25,""))),"")</f>
        <v/>
      </c>
      <c r="G131" s="147"/>
      <c r="H131" s="148"/>
      <c r="I131" s="148" t="str">
        <f>IF(OR(E131="",H131="",NOT(AND(ISNUMBER(F131),ISNUMBER(H131)))),"",H131*F131*(1+'0. Oppsett'!$C$11))</f>
        <v/>
      </c>
    </row>
    <row r="132" spans="1:9" x14ac:dyDescent="0.25">
      <c r="A132" s="143"/>
      <c r="B132" s="99"/>
      <c r="C132" s="145"/>
      <c r="D132" s="145"/>
      <c r="E132" s="19"/>
      <c r="F132" s="146" t="str">
        <f>IFERROR(IF(E132="A",'0. Oppsett'!$C$23,IF(E132="B",'0. Oppsett'!$C$24,IF(E132="C",'0. Oppsett'!$C$25,""))),"")</f>
        <v/>
      </c>
      <c r="G132" s="147"/>
      <c r="H132" s="148"/>
      <c r="I132" s="148" t="str">
        <f>IF(OR(E132="",H132="",NOT(AND(ISNUMBER(F132),ISNUMBER(H132)))),"",H132*F132*(1+'0. Oppsett'!$C$11))</f>
        <v/>
      </c>
    </row>
    <row r="133" spans="1:9" x14ac:dyDescent="0.25">
      <c r="A133" s="143"/>
      <c r="B133" s="99"/>
      <c r="C133" s="145"/>
      <c r="D133" s="145"/>
      <c r="E133" s="19"/>
      <c r="F133" s="146" t="str">
        <f>IFERROR(IF(E133="A",'0. Oppsett'!$C$23,IF(E133="B",'0. Oppsett'!$C$24,IF(E133="C",'0. Oppsett'!$C$25,""))),"")</f>
        <v/>
      </c>
      <c r="G133" s="147"/>
      <c r="H133" s="148"/>
      <c r="I133" s="148" t="str">
        <f>IF(OR(E133="",H133="",NOT(AND(ISNUMBER(F133),ISNUMBER(H133)))),"",H133*F133*(1+'0. Oppsett'!$C$11))</f>
        <v/>
      </c>
    </row>
    <row r="134" spans="1:9" x14ac:dyDescent="0.25">
      <c r="A134" s="143"/>
      <c r="B134" s="99"/>
      <c r="C134" s="145"/>
      <c r="D134" s="145"/>
      <c r="E134" s="19"/>
      <c r="F134" s="146" t="str">
        <f>IFERROR(IF(E134="A",'0. Oppsett'!$C$23,IF(E134="B",'0. Oppsett'!$C$24,IF(E134="C",'0. Oppsett'!$C$25,""))),"")</f>
        <v/>
      </c>
      <c r="G134" s="147"/>
      <c r="H134" s="148"/>
      <c r="I134" s="148" t="str">
        <f>IF(OR(E134="",H134="",NOT(AND(ISNUMBER(F134),ISNUMBER(H134)))),"",H134*F134*(1+'0. Oppsett'!$C$11))</f>
        <v/>
      </c>
    </row>
    <row r="135" spans="1:9" x14ac:dyDescent="0.25">
      <c r="A135" s="143"/>
      <c r="B135" s="99"/>
      <c r="C135" s="145"/>
      <c r="D135" s="145"/>
      <c r="E135" s="19"/>
      <c r="F135" s="146" t="str">
        <f>IFERROR(IF(E135="A",'0. Oppsett'!$C$23,IF(E135="B",'0. Oppsett'!$C$24,IF(E135="C",'0. Oppsett'!$C$25,""))),"")</f>
        <v/>
      </c>
      <c r="G135" s="147"/>
      <c r="H135" s="148"/>
      <c r="I135" s="148" t="str">
        <f>IF(OR(E135="",H135="",NOT(AND(ISNUMBER(F135),ISNUMBER(H135)))),"",H135*F135*(1+'0. Oppsett'!$C$11))</f>
        <v/>
      </c>
    </row>
    <row r="136" spans="1:9" x14ac:dyDescent="0.25">
      <c r="A136" s="143"/>
      <c r="B136" s="99"/>
      <c r="C136" s="145"/>
      <c r="D136" s="145"/>
      <c r="E136" s="19"/>
      <c r="F136" s="146" t="str">
        <f>IFERROR(IF(E136="A",'0. Oppsett'!$C$23,IF(E136="B",'0. Oppsett'!$C$24,IF(E136="C",'0. Oppsett'!$C$25,""))),"")</f>
        <v/>
      </c>
      <c r="G136" s="147"/>
      <c r="H136" s="148"/>
      <c r="I136" s="148" t="str">
        <f>IF(OR(E136="",H136="",NOT(AND(ISNUMBER(F136),ISNUMBER(H136)))),"",H136*F136*(1+'0. Oppsett'!$C$11))</f>
        <v/>
      </c>
    </row>
    <row r="137" spans="1:9" x14ac:dyDescent="0.25">
      <c r="A137" s="143"/>
      <c r="B137" s="99"/>
      <c r="C137" s="145"/>
      <c r="D137" s="145"/>
      <c r="E137" s="19"/>
      <c r="F137" s="146" t="str">
        <f>IFERROR(IF(E137="A",'0. Oppsett'!$C$23,IF(E137="B",'0. Oppsett'!$C$24,IF(E137="C",'0. Oppsett'!$C$25,""))),"")</f>
        <v/>
      </c>
      <c r="G137" s="147"/>
      <c r="H137" s="148"/>
      <c r="I137" s="148" t="str">
        <f>IF(OR(E137="",H137="",NOT(AND(ISNUMBER(F137),ISNUMBER(H137)))),"",H137*F137*(1+'0. Oppsett'!$C$11))</f>
        <v/>
      </c>
    </row>
    <row r="138" spans="1:9" x14ac:dyDescent="0.25">
      <c r="A138" s="143"/>
      <c r="B138" s="99"/>
      <c r="C138" s="145"/>
      <c r="D138" s="145"/>
      <c r="E138" s="19"/>
      <c r="F138" s="146" t="str">
        <f>IFERROR(IF(E138="A",'0. Oppsett'!$C$23,IF(E138="B",'0. Oppsett'!$C$24,IF(E138="C",'0. Oppsett'!$C$25,""))),"")</f>
        <v/>
      </c>
      <c r="G138" s="147"/>
      <c r="H138" s="148"/>
      <c r="I138" s="148" t="str">
        <f>IF(OR(E138="",H138="",NOT(AND(ISNUMBER(F138),ISNUMBER(H138)))),"",H138*F138*(1+'0. Oppsett'!$C$11))</f>
        <v/>
      </c>
    </row>
    <row r="139" spans="1:9" x14ac:dyDescent="0.25">
      <c r="A139" s="143"/>
      <c r="B139" s="99"/>
      <c r="C139" s="145"/>
      <c r="D139" s="145"/>
      <c r="E139" s="19"/>
      <c r="F139" s="146" t="str">
        <f>IFERROR(IF(E139="A",'0. Oppsett'!$C$23,IF(E139="B",'0. Oppsett'!$C$24,IF(E139="C",'0. Oppsett'!$C$25,""))),"")</f>
        <v/>
      </c>
      <c r="G139" s="147"/>
      <c r="H139" s="148"/>
      <c r="I139" s="148" t="str">
        <f>IF(OR(E139="",H139="",NOT(AND(ISNUMBER(F139),ISNUMBER(H139)))),"",H139*F139*(1+'0. Oppsett'!$C$11))</f>
        <v/>
      </c>
    </row>
    <row r="140" spans="1:9" x14ac:dyDescent="0.25">
      <c r="A140" s="143"/>
      <c r="B140" s="99"/>
      <c r="C140" s="145"/>
      <c r="D140" s="145"/>
      <c r="E140" s="19"/>
      <c r="F140" s="146" t="str">
        <f>IFERROR(IF(E140="A",'0. Oppsett'!$C$23,IF(E140="B",'0. Oppsett'!$C$24,IF(E140="C",'0. Oppsett'!$C$25,""))),"")</f>
        <v/>
      </c>
      <c r="G140" s="147"/>
      <c r="H140" s="148"/>
      <c r="I140" s="148" t="str">
        <f>IF(OR(E140="",H140="",NOT(AND(ISNUMBER(F140),ISNUMBER(H140)))),"",H140*F140*(1+'0. Oppsett'!$C$11))</f>
        <v/>
      </c>
    </row>
    <row r="141" spans="1:9" x14ac:dyDescent="0.25">
      <c r="A141" s="143"/>
      <c r="B141" s="99"/>
      <c r="C141" s="145"/>
      <c r="D141" s="145"/>
      <c r="E141" s="19"/>
      <c r="F141" s="146" t="str">
        <f>IFERROR(IF(E141="A",'0. Oppsett'!$C$23,IF(E141="B",'0. Oppsett'!$C$24,IF(E141="C",'0. Oppsett'!$C$25,""))),"")</f>
        <v/>
      </c>
      <c r="G141" s="147"/>
      <c r="H141" s="148"/>
      <c r="I141" s="148" t="str">
        <f>IF(OR(E141="",H141="",NOT(AND(ISNUMBER(F141),ISNUMBER(H141)))),"",H141*F141*(1+'0. Oppsett'!$C$11))</f>
        <v/>
      </c>
    </row>
    <row r="142" spans="1:9" x14ac:dyDescent="0.25">
      <c r="A142" s="143"/>
      <c r="B142" s="99"/>
      <c r="C142" s="145"/>
      <c r="D142" s="145"/>
      <c r="E142" s="19"/>
      <c r="F142" s="146" t="str">
        <f>IFERROR(IF(E142="A",'0. Oppsett'!$C$23,IF(E142="B",'0. Oppsett'!$C$24,IF(E142="C",'0. Oppsett'!$C$25,""))),"")</f>
        <v/>
      </c>
      <c r="G142" s="147"/>
      <c r="H142" s="148"/>
      <c r="I142" s="148" t="str">
        <f>IF(OR(E142="",H142="",NOT(AND(ISNUMBER(F142),ISNUMBER(H142)))),"",H142*F142*(1+'0. Oppsett'!$C$11))</f>
        <v/>
      </c>
    </row>
    <row r="143" spans="1:9" x14ac:dyDescent="0.25">
      <c r="A143" s="143"/>
      <c r="B143" s="99"/>
      <c r="C143" s="145"/>
      <c r="D143" s="145"/>
      <c r="E143" s="19"/>
      <c r="F143" s="146" t="str">
        <f>IFERROR(IF(E143="A",'0. Oppsett'!$C$23,IF(E143="B",'0. Oppsett'!$C$24,IF(E143="C",'0. Oppsett'!$C$25,""))),"")</f>
        <v/>
      </c>
      <c r="G143" s="147"/>
      <c r="H143" s="148"/>
      <c r="I143" s="148" t="str">
        <f>IF(OR(E143="",H143="",NOT(AND(ISNUMBER(F143),ISNUMBER(H143)))),"",H143*F143*(1+'0. Oppsett'!$C$11))</f>
        <v/>
      </c>
    </row>
    <row r="144" spans="1:9" x14ac:dyDescent="0.25">
      <c r="A144" s="143"/>
      <c r="B144" s="99"/>
      <c r="C144" s="145"/>
      <c r="D144" s="145"/>
      <c r="E144" s="19"/>
      <c r="F144" s="146" t="str">
        <f>IFERROR(IF(E144="A",'0. Oppsett'!$C$23,IF(E144="B",'0. Oppsett'!$C$24,IF(E144="C",'0. Oppsett'!$C$25,""))),"")</f>
        <v/>
      </c>
      <c r="G144" s="147"/>
      <c r="H144" s="148"/>
      <c r="I144" s="148" t="str">
        <f>IF(OR(E144="",H144="",NOT(AND(ISNUMBER(F144),ISNUMBER(H144)))),"",H144*F144*(1+'0. Oppsett'!$C$11))</f>
        <v/>
      </c>
    </row>
    <row r="145" spans="1:9" x14ac:dyDescent="0.25">
      <c r="A145" s="143"/>
      <c r="B145" s="99"/>
      <c r="C145" s="145"/>
      <c r="D145" s="145"/>
      <c r="E145" s="19"/>
      <c r="F145" s="146" t="str">
        <f>IFERROR(IF(E145="A",'0. Oppsett'!$C$23,IF(E145="B",'0. Oppsett'!$C$24,IF(E145="C",'0. Oppsett'!$C$25,""))),"")</f>
        <v/>
      </c>
      <c r="G145" s="147"/>
      <c r="H145" s="148"/>
      <c r="I145" s="148" t="str">
        <f>IF(OR(E145="",H145="",NOT(AND(ISNUMBER(F145),ISNUMBER(H145)))),"",H145*F145*(1+'0. Oppsett'!$C$11))</f>
        <v/>
      </c>
    </row>
    <row r="146" spans="1:9" x14ac:dyDescent="0.25">
      <c r="A146" s="143"/>
      <c r="B146" s="99"/>
      <c r="C146" s="145"/>
      <c r="D146" s="145"/>
      <c r="E146" s="19"/>
      <c r="F146" s="146" t="str">
        <f>IFERROR(IF(E146="A",'0. Oppsett'!$C$23,IF(E146="B",'0. Oppsett'!$C$24,IF(E146="C",'0. Oppsett'!$C$25,""))),"")</f>
        <v/>
      </c>
      <c r="G146" s="147"/>
      <c r="H146" s="148"/>
      <c r="I146" s="148" t="str">
        <f>IF(OR(E146="",H146="",NOT(AND(ISNUMBER(F146),ISNUMBER(H146)))),"",H146*F146*(1+'0. Oppsett'!$C$11))</f>
        <v/>
      </c>
    </row>
    <row r="147" spans="1:9" x14ac:dyDescent="0.25">
      <c r="A147" s="143"/>
      <c r="B147" s="99"/>
      <c r="C147" s="145"/>
      <c r="D147" s="145"/>
      <c r="E147" s="19"/>
      <c r="F147" s="146" t="str">
        <f>IFERROR(IF(E147="A",'0. Oppsett'!$C$23,IF(E147="B",'0. Oppsett'!$C$24,IF(E147="C",'0. Oppsett'!$C$25,""))),"")</f>
        <v/>
      </c>
      <c r="G147" s="147"/>
      <c r="H147" s="148"/>
      <c r="I147" s="148" t="str">
        <f>IF(OR(E147="",H147="",NOT(AND(ISNUMBER(F147),ISNUMBER(H147)))),"",H147*F147*(1+'0. Oppsett'!$C$11))</f>
        <v/>
      </c>
    </row>
    <row r="148" spans="1:9" x14ac:dyDescent="0.25">
      <c r="A148" s="143"/>
      <c r="B148" s="99"/>
      <c r="C148" s="145"/>
      <c r="D148" s="145"/>
      <c r="E148" s="19"/>
      <c r="F148" s="146" t="str">
        <f>IFERROR(IF(E148="A",'0. Oppsett'!$C$23,IF(E148="B",'0. Oppsett'!$C$24,IF(E148="C",'0. Oppsett'!$C$25,""))),"")</f>
        <v/>
      </c>
      <c r="G148" s="147"/>
      <c r="H148" s="148"/>
      <c r="I148" s="148" t="str">
        <f>IF(OR(E148="",H148="",NOT(AND(ISNUMBER(F148),ISNUMBER(H148)))),"",H148*F148*(1+'0. Oppsett'!$C$11))</f>
        <v/>
      </c>
    </row>
    <row r="149" spans="1:9" x14ac:dyDescent="0.25">
      <c r="A149" s="143"/>
      <c r="B149" s="99"/>
      <c r="C149" s="145"/>
      <c r="D149" s="145"/>
      <c r="E149" s="19"/>
      <c r="F149" s="146" t="str">
        <f>IFERROR(IF(E149="A",'0. Oppsett'!$C$23,IF(E149="B",'0. Oppsett'!$C$24,IF(E149="C",'0. Oppsett'!$C$25,""))),"")</f>
        <v/>
      </c>
      <c r="G149" s="147"/>
      <c r="H149" s="148"/>
      <c r="I149" s="148" t="str">
        <f>IF(OR(E149="",H149="",NOT(AND(ISNUMBER(F149),ISNUMBER(H149)))),"",H149*F149*(1+'0. Oppsett'!$C$11))</f>
        <v/>
      </c>
    </row>
    <row r="150" spans="1:9" x14ac:dyDescent="0.25">
      <c r="A150" s="143"/>
      <c r="B150" s="99"/>
      <c r="C150" s="145"/>
      <c r="D150" s="145"/>
      <c r="E150" s="19"/>
      <c r="F150" s="146" t="str">
        <f>IFERROR(IF(E150="A",'0. Oppsett'!$C$23,IF(E150="B",'0. Oppsett'!$C$24,IF(E150="C",'0. Oppsett'!$C$25,""))),"")</f>
        <v/>
      </c>
      <c r="G150" s="147"/>
      <c r="H150" s="148"/>
      <c r="I150" s="148" t="str">
        <f>IF(OR(E150="",H150="",NOT(AND(ISNUMBER(F150),ISNUMBER(H150)))),"",H150*F150*(1+'0. Oppsett'!$C$11))</f>
        <v/>
      </c>
    </row>
    <row r="151" spans="1:9" x14ac:dyDescent="0.25">
      <c r="A151" s="143"/>
      <c r="B151" s="99"/>
      <c r="C151" s="145"/>
      <c r="D151" s="145"/>
      <c r="E151" s="19"/>
      <c r="F151" s="146" t="str">
        <f>IFERROR(IF(E151="A",'0. Oppsett'!$C$23,IF(E151="B",'0. Oppsett'!$C$24,IF(E151="C",'0. Oppsett'!$C$25,""))),"")</f>
        <v/>
      </c>
      <c r="G151" s="147"/>
      <c r="H151" s="148"/>
      <c r="I151" s="148" t="str">
        <f>IF(OR(E151="",H151="",NOT(AND(ISNUMBER(F151),ISNUMBER(H151)))),"",H151*F151*(1+'0. Oppsett'!$C$11))</f>
        <v/>
      </c>
    </row>
    <row r="152" spans="1:9" x14ac:dyDescent="0.25">
      <c r="A152" s="143"/>
      <c r="B152" s="99"/>
      <c r="C152" s="145"/>
      <c r="D152" s="145"/>
      <c r="E152" s="19"/>
      <c r="F152" s="146" t="str">
        <f>IFERROR(IF(E152="A",'0. Oppsett'!$C$23,IF(E152="B",'0. Oppsett'!$C$24,IF(E152="C",'0. Oppsett'!$C$25,""))),"")</f>
        <v/>
      </c>
      <c r="G152" s="147"/>
      <c r="H152" s="148"/>
      <c r="I152" s="148" t="str">
        <f>IF(OR(E152="",H152="",NOT(AND(ISNUMBER(F152),ISNUMBER(H152)))),"",H152*F152*(1+'0. Oppsett'!$C$11))</f>
        <v/>
      </c>
    </row>
    <row r="153" spans="1:9" x14ac:dyDescent="0.25">
      <c r="A153" s="143"/>
      <c r="B153" s="99"/>
      <c r="C153" s="145"/>
      <c r="D153" s="145"/>
      <c r="E153" s="19"/>
      <c r="F153" s="146" t="str">
        <f>IFERROR(IF(E153="A",'0. Oppsett'!$C$23,IF(E153="B",'0. Oppsett'!$C$24,IF(E153="C",'0. Oppsett'!$C$25,""))),"")</f>
        <v/>
      </c>
      <c r="G153" s="147"/>
      <c r="H153" s="148"/>
      <c r="I153" s="148" t="str">
        <f>IF(OR(E153="",H153="",NOT(AND(ISNUMBER(F153),ISNUMBER(H153)))),"",H153*F153*(1+'0. Oppsett'!$C$11))</f>
        <v/>
      </c>
    </row>
    <row r="154" spans="1:9" x14ac:dyDescent="0.25">
      <c r="A154" s="143"/>
      <c r="B154" s="99"/>
      <c r="C154" s="145"/>
      <c r="D154" s="145"/>
      <c r="E154" s="19"/>
      <c r="F154" s="146" t="str">
        <f>IFERROR(IF(E154="A",'0. Oppsett'!$C$23,IF(E154="B",'0. Oppsett'!$C$24,IF(E154="C",'0. Oppsett'!$C$25,""))),"")</f>
        <v/>
      </c>
      <c r="G154" s="147"/>
      <c r="H154" s="148"/>
      <c r="I154" s="148" t="str">
        <f>IF(OR(E154="",H154="",NOT(AND(ISNUMBER(F154),ISNUMBER(H154)))),"",H154*F154*(1+'0. Oppsett'!$C$11))</f>
        <v/>
      </c>
    </row>
    <row r="155" spans="1:9" x14ac:dyDescent="0.25">
      <c r="A155" s="143"/>
      <c r="B155" s="99"/>
      <c r="C155" s="145"/>
      <c r="D155" s="145"/>
      <c r="E155" s="19"/>
      <c r="F155" s="146" t="str">
        <f>IFERROR(IF(E155="A",'0. Oppsett'!$C$23,IF(E155="B",'0. Oppsett'!$C$24,IF(E155="C",'0. Oppsett'!$C$25,""))),"")</f>
        <v/>
      </c>
      <c r="G155" s="147"/>
      <c r="H155" s="148"/>
      <c r="I155" s="148" t="str">
        <f>IF(OR(E155="",H155="",NOT(AND(ISNUMBER(F155),ISNUMBER(H155)))),"",H155*F155*(1+'0. Oppsett'!$C$11))</f>
        <v/>
      </c>
    </row>
    <row r="156" spans="1:9" x14ac:dyDescent="0.25">
      <c r="A156" s="143"/>
      <c r="B156" s="99"/>
      <c r="C156" s="145"/>
      <c r="D156" s="145"/>
      <c r="E156" s="19"/>
      <c r="F156" s="146" t="str">
        <f>IFERROR(IF(E156="A",'0. Oppsett'!$C$23,IF(E156="B",'0. Oppsett'!$C$24,IF(E156="C",'0. Oppsett'!$C$25,""))),"")</f>
        <v/>
      </c>
      <c r="G156" s="147"/>
      <c r="H156" s="148"/>
      <c r="I156" s="148" t="str">
        <f>IF(OR(E156="",H156="",NOT(AND(ISNUMBER(F156),ISNUMBER(H156)))),"",H156*F156*(1+'0. Oppsett'!$C$11))</f>
        <v/>
      </c>
    </row>
    <row r="157" spans="1:9" x14ac:dyDescent="0.25">
      <c r="A157" s="143"/>
      <c r="B157" s="99"/>
      <c r="C157" s="145"/>
      <c r="D157" s="145"/>
      <c r="E157" s="19"/>
      <c r="F157" s="146" t="str">
        <f>IFERROR(IF(E157="A",'0. Oppsett'!$C$23,IF(E157="B",'0. Oppsett'!$C$24,IF(E157="C",'0. Oppsett'!$C$25,""))),"")</f>
        <v/>
      </c>
      <c r="G157" s="147"/>
      <c r="H157" s="148"/>
      <c r="I157" s="148" t="str">
        <f>IF(OR(E157="",H157="",NOT(AND(ISNUMBER(F157),ISNUMBER(H157)))),"",H157*F157*(1+'0. Oppsett'!$C$11))</f>
        <v/>
      </c>
    </row>
    <row r="158" spans="1:9" x14ac:dyDescent="0.25">
      <c r="A158" s="143"/>
      <c r="B158" s="99"/>
      <c r="C158" s="145"/>
      <c r="D158" s="145"/>
      <c r="E158" s="19"/>
      <c r="F158" s="146" t="str">
        <f>IFERROR(IF(E158="A",'0. Oppsett'!$C$23,IF(E158="B",'0. Oppsett'!$C$24,IF(E158="C",'0. Oppsett'!$C$25,""))),"")</f>
        <v/>
      </c>
      <c r="G158" s="147"/>
      <c r="H158" s="148"/>
      <c r="I158" s="148" t="str">
        <f>IF(OR(E158="",H158="",NOT(AND(ISNUMBER(F158),ISNUMBER(H158)))),"",H158*F158*(1+'0. Oppsett'!$C$11))</f>
        <v/>
      </c>
    </row>
    <row r="159" spans="1:9" x14ac:dyDescent="0.25">
      <c r="A159" s="143"/>
      <c r="B159" s="99"/>
      <c r="C159" s="145"/>
      <c r="D159" s="145"/>
      <c r="E159" s="19"/>
      <c r="F159" s="146" t="str">
        <f>IFERROR(IF(E159="A",'0. Oppsett'!$C$23,IF(E159="B",'0. Oppsett'!$C$24,IF(E159="C",'0. Oppsett'!$C$25,""))),"")</f>
        <v/>
      </c>
      <c r="G159" s="147"/>
      <c r="H159" s="148"/>
      <c r="I159" s="148" t="str">
        <f>IF(OR(E159="",H159="",NOT(AND(ISNUMBER(F159),ISNUMBER(H159)))),"",H159*F159*(1+'0. Oppsett'!$C$11))</f>
        <v/>
      </c>
    </row>
    <row r="160" spans="1:9" x14ac:dyDescent="0.25">
      <c r="A160" s="143"/>
      <c r="B160" s="99"/>
      <c r="C160" s="145"/>
      <c r="D160" s="145"/>
      <c r="E160" s="19"/>
      <c r="F160" s="146" t="str">
        <f>IFERROR(IF(E160="A",'0. Oppsett'!$C$23,IF(E160="B",'0. Oppsett'!$C$24,IF(E160="C",'0. Oppsett'!$C$25,""))),"")</f>
        <v/>
      </c>
      <c r="G160" s="147"/>
      <c r="H160" s="148"/>
      <c r="I160" s="148" t="str">
        <f>IF(OR(E160="",H160="",NOT(AND(ISNUMBER(F160),ISNUMBER(H160)))),"",H160*F160*(1+'0. Oppsett'!$C$11))</f>
        <v/>
      </c>
    </row>
    <row r="161" spans="1:9" x14ac:dyDescent="0.25">
      <c r="A161" s="143"/>
      <c r="B161" s="99"/>
      <c r="C161" s="145"/>
      <c r="D161" s="145"/>
      <c r="E161" s="19"/>
      <c r="F161" s="146" t="str">
        <f>IFERROR(IF(E161="A",'0. Oppsett'!$C$23,IF(E161="B",'0. Oppsett'!$C$24,IF(E161="C",'0. Oppsett'!$C$25,""))),"")</f>
        <v/>
      </c>
      <c r="G161" s="147"/>
      <c r="H161" s="148"/>
      <c r="I161" s="148" t="str">
        <f>IF(OR(E161="",H161="",NOT(AND(ISNUMBER(F161),ISNUMBER(H161)))),"",H161*F161*(1+'0. Oppsett'!$C$11))</f>
        <v/>
      </c>
    </row>
    <row r="162" spans="1:9" x14ac:dyDescent="0.25">
      <c r="A162" s="143"/>
      <c r="B162" s="99"/>
      <c r="C162" s="145"/>
      <c r="D162" s="145"/>
      <c r="E162" s="19"/>
      <c r="F162" s="146" t="str">
        <f>IFERROR(IF(E162="A",'0. Oppsett'!$C$23,IF(E162="B",'0. Oppsett'!$C$24,IF(E162="C",'0. Oppsett'!$C$25,""))),"")</f>
        <v/>
      </c>
      <c r="G162" s="147"/>
      <c r="H162" s="148"/>
      <c r="I162" s="148" t="str">
        <f>IF(OR(E162="",H162="",NOT(AND(ISNUMBER(F162),ISNUMBER(H162)))),"",H162*F162*(1+'0. Oppsett'!$C$11))</f>
        <v/>
      </c>
    </row>
    <row r="163" spans="1:9" x14ac:dyDescent="0.25">
      <c r="A163" s="143"/>
      <c r="B163" s="99"/>
      <c r="C163" s="145"/>
      <c r="D163" s="145"/>
      <c r="E163" s="19"/>
      <c r="F163" s="146" t="str">
        <f>IFERROR(IF(E163="A",'0. Oppsett'!$C$23,IF(E163="B",'0. Oppsett'!$C$24,IF(E163="C",'0. Oppsett'!$C$25,""))),"")</f>
        <v/>
      </c>
      <c r="G163" s="147"/>
      <c r="H163" s="148"/>
      <c r="I163" s="148" t="str">
        <f>IF(OR(E163="",H163="",NOT(AND(ISNUMBER(F163),ISNUMBER(H163)))),"",H163*F163*(1+'0. Oppsett'!$C$11))</f>
        <v/>
      </c>
    </row>
    <row r="164" spans="1:9" x14ac:dyDescent="0.25">
      <c r="A164" s="143"/>
      <c r="B164" s="99"/>
      <c r="C164" s="145"/>
      <c r="D164" s="145"/>
      <c r="E164" s="19"/>
      <c r="F164" s="146" t="str">
        <f>IFERROR(IF(E164="A",'0. Oppsett'!$C$23,IF(E164="B",'0. Oppsett'!$C$24,IF(E164="C",'0. Oppsett'!$C$25,""))),"")</f>
        <v/>
      </c>
      <c r="G164" s="147"/>
      <c r="H164" s="148"/>
      <c r="I164" s="148" t="str">
        <f>IF(OR(E164="",H164="",NOT(AND(ISNUMBER(F164),ISNUMBER(H164)))),"",H164*F164*(1+'0. Oppsett'!$C$11))</f>
        <v/>
      </c>
    </row>
    <row r="165" spans="1:9" x14ac:dyDescent="0.25">
      <c r="A165" s="143"/>
      <c r="B165" s="99"/>
      <c r="C165" s="145"/>
      <c r="D165" s="145"/>
      <c r="E165" s="19"/>
      <c r="F165" s="146" t="str">
        <f>IFERROR(IF(E165="A",'0. Oppsett'!$C$23,IF(E165="B",'0. Oppsett'!$C$24,IF(E165="C",'0. Oppsett'!$C$25,""))),"")</f>
        <v/>
      </c>
      <c r="G165" s="147"/>
      <c r="H165" s="148"/>
      <c r="I165" s="148" t="str">
        <f>IF(OR(E165="",H165="",NOT(AND(ISNUMBER(F165),ISNUMBER(H165)))),"",H165*F165*(1+'0. Oppsett'!$C$11))</f>
        <v/>
      </c>
    </row>
    <row r="166" spans="1:9" x14ac:dyDescent="0.25">
      <c r="A166" s="143"/>
      <c r="B166" s="99"/>
      <c r="C166" s="145"/>
      <c r="D166" s="145"/>
      <c r="E166" s="19"/>
      <c r="F166" s="146" t="str">
        <f>IFERROR(IF(E166="A",'0. Oppsett'!$C$23,IF(E166="B",'0. Oppsett'!$C$24,IF(E166="C",'0. Oppsett'!$C$25,""))),"")</f>
        <v/>
      </c>
      <c r="G166" s="147"/>
      <c r="H166" s="148"/>
      <c r="I166" s="148" t="str">
        <f>IF(OR(E166="",H166="",NOT(AND(ISNUMBER(F166),ISNUMBER(H166)))),"",H166*F166*(1+'0. Oppsett'!$C$11))</f>
        <v/>
      </c>
    </row>
    <row r="167" spans="1:9" x14ac:dyDescent="0.25">
      <c r="A167" s="143"/>
      <c r="B167" s="99"/>
      <c r="C167" s="145"/>
      <c r="D167" s="145"/>
      <c r="E167" s="19"/>
      <c r="F167" s="146" t="str">
        <f>IFERROR(IF(E167="A",'0. Oppsett'!$C$23,IF(E167="B",'0. Oppsett'!$C$24,IF(E167="C",'0. Oppsett'!$C$25,""))),"")</f>
        <v/>
      </c>
      <c r="G167" s="147"/>
      <c r="H167" s="148"/>
      <c r="I167" s="148" t="str">
        <f>IF(OR(E167="",H167="",NOT(AND(ISNUMBER(F167),ISNUMBER(H167)))),"",H167*F167*(1+'0. Oppsett'!$C$11))</f>
        <v/>
      </c>
    </row>
    <row r="168" spans="1:9" x14ac:dyDescent="0.25">
      <c r="A168" s="143"/>
      <c r="B168" s="99"/>
      <c r="C168" s="145"/>
      <c r="D168" s="145"/>
      <c r="E168" s="19"/>
      <c r="F168" s="146" t="str">
        <f>IFERROR(IF(E168="A",'0. Oppsett'!$C$23,IF(E168="B",'0. Oppsett'!$C$24,IF(E168="C",'0. Oppsett'!$C$25,""))),"")</f>
        <v/>
      </c>
      <c r="G168" s="147"/>
      <c r="H168" s="148"/>
      <c r="I168" s="148" t="str">
        <f>IF(OR(E168="",H168="",NOT(AND(ISNUMBER(F168),ISNUMBER(H168)))),"",H168*F168*(1+'0. Oppsett'!$C$11))</f>
        <v/>
      </c>
    </row>
    <row r="169" spans="1:9" x14ac:dyDescent="0.25">
      <c r="A169" s="143"/>
      <c r="B169" s="99"/>
      <c r="C169" s="145"/>
      <c r="D169" s="145"/>
      <c r="E169" s="19"/>
      <c r="F169" s="146" t="str">
        <f>IFERROR(IF(E169="A",'0. Oppsett'!$C$23,IF(E169="B",'0. Oppsett'!$C$24,IF(E169="C",'0. Oppsett'!$C$25,""))),"")</f>
        <v/>
      </c>
      <c r="G169" s="147"/>
      <c r="H169" s="148"/>
      <c r="I169" s="148" t="str">
        <f>IF(OR(E169="",H169="",NOT(AND(ISNUMBER(F169),ISNUMBER(H169)))),"",H169*F169*(1+'0. Oppsett'!$C$11))</f>
        <v/>
      </c>
    </row>
    <row r="170" spans="1:9" x14ac:dyDescent="0.25">
      <c r="A170" s="143"/>
      <c r="B170" s="99"/>
      <c r="C170" s="145"/>
      <c r="D170" s="145"/>
      <c r="E170" s="19"/>
      <c r="F170" s="146" t="str">
        <f>IFERROR(IF(E170="A",'0. Oppsett'!$C$23,IF(E170="B",'0. Oppsett'!$C$24,IF(E170="C",'0. Oppsett'!$C$25,""))),"")</f>
        <v/>
      </c>
      <c r="G170" s="147"/>
      <c r="H170" s="148"/>
      <c r="I170" s="148" t="str">
        <f>IF(OR(E170="",H170="",NOT(AND(ISNUMBER(F170),ISNUMBER(H170)))),"",H170*F170*(1+'0. Oppsett'!$C$11))</f>
        <v/>
      </c>
    </row>
    <row r="171" spans="1:9" x14ac:dyDescent="0.25">
      <c r="A171" s="143"/>
      <c r="B171" s="99"/>
      <c r="C171" s="145"/>
      <c r="D171" s="145"/>
      <c r="E171" s="19"/>
      <c r="F171" s="146" t="str">
        <f>IFERROR(IF(E171="A",'0. Oppsett'!$C$23,IF(E171="B",'0. Oppsett'!$C$24,IF(E171="C",'0. Oppsett'!$C$25,""))),"")</f>
        <v/>
      </c>
      <c r="G171" s="147"/>
      <c r="H171" s="148"/>
      <c r="I171" s="148" t="str">
        <f>IF(OR(E171="",H171="",NOT(AND(ISNUMBER(F171),ISNUMBER(H171)))),"",H171*F171*(1+'0. Oppsett'!$C$11))</f>
        <v/>
      </c>
    </row>
    <row r="172" spans="1:9" x14ac:dyDescent="0.25">
      <c r="A172" s="143"/>
      <c r="B172" s="99"/>
      <c r="C172" s="145"/>
      <c r="D172" s="145"/>
      <c r="E172" s="19"/>
      <c r="F172" s="146" t="str">
        <f>IFERROR(IF(E172="A",'0. Oppsett'!$C$23,IF(E172="B",'0. Oppsett'!$C$24,IF(E172="C",'0. Oppsett'!$C$25,""))),"")</f>
        <v/>
      </c>
      <c r="G172" s="147"/>
      <c r="H172" s="148"/>
      <c r="I172" s="148" t="str">
        <f>IF(OR(E172="",H172="",NOT(AND(ISNUMBER(F172),ISNUMBER(H172)))),"",H172*F172*(1+'0. Oppsett'!$C$11))</f>
        <v/>
      </c>
    </row>
    <row r="173" spans="1:9" x14ac:dyDescent="0.25">
      <c r="A173" s="143"/>
      <c r="B173" s="99"/>
      <c r="C173" s="145"/>
      <c r="D173" s="145"/>
      <c r="E173" s="19"/>
      <c r="F173" s="146" t="str">
        <f>IFERROR(IF(E173="A",'0. Oppsett'!$C$23,IF(E173="B",'0. Oppsett'!$C$24,IF(E173="C",'0. Oppsett'!$C$25,""))),"")</f>
        <v/>
      </c>
      <c r="G173" s="147"/>
      <c r="H173" s="148"/>
      <c r="I173" s="148" t="str">
        <f>IF(OR(E173="",H173="",NOT(AND(ISNUMBER(F173),ISNUMBER(H173)))),"",H173*F173*(1+'0. Oppsett'!$C$11))</f>
        <v/>
      </c>
    </row>
    <row r="174" spans="1:9" x14ac:dyDescent="0.25">
      <c r="A174" s="143"/>
      <c r="B174" s="99"/>
      <c r="C174" s="145"/>
      <c r="D174" s="145"/>
      <c r="E174" s="19"/>
      <c r="F174" s="146" t="str">
        <f>IFERROR(IF(E174="A",'0. Oppsett'!$C$23,IF(E174="B",'0. Oppsett'!$C$24,IF(E174="C",'0. Oppsett'!$C$25,""))),"")</f>
        <v/>
      </c>
      <c r="G174" s="147"/>
      <c r="H174" s="148"/>
      <c r="I174" s="148" t="str">
        <f>IF(OR(E174="",H174="",NOT(AND(ISNUMBER(F174),ISNUMBER(H174)))),"",H174*F174*(1+'0. Oppsett'!$C$11))</f>
        <v/>
      </c>
    </row>
    <row r="175" spans="1:9" x14ac:dyDescent="0.25">
      <c r="A175" s="143"/>
      <c r="B175" s="99"/>
      <c r="C175" s="145"/>
      <c r="D175" s="145"/>
      <c r="E175" s="19"/>
      <c r="F175" s="146" t="str">
        <f>IFERROR(IF(E175="A",'0. Oppsett'!$C$23,IF(E175="B",'0. Oppsett'!$C$24,IF(E175="C",'0. Oppsett'!$C$25,""))),"")</f>
        <v/>
      </c>
      <c r="G175" s="147"/>
      <c r="H175" s="148"/>
      <c r="I175" s="148" t="str">
        <f>IF(OR(E175="",H175="",NOT(AND(ISNUMBER(F175),ISNUMBER(H175)))),"",H175*F175*(1+'0. Oppsett'!$C$11))</f>
        <v/>
      </c>
    </row>
    <row r="176" spans="1:9" x14ac:dyDescent="0.25">
      <c r="A176" s="143"/>
      <c r="B176" s="99"/>
      <c r="C176" s="145"/>
      <c r="D176" s="145"/>
      <c r="E176" s="19"/>
      <c r="F176" s="146" t="str">
        <f>IFERROR(IF(E176="A",'0. Oppsett'!$C$23,IF(E176="B",'0. Oppsett'!$C$24,IF(E176="C",'0. Oppsett'!$C$25,""))),"")</f>
        <v/>
      </c>
      <c r="G176" s="147"/>
      <c r="H176" s="148"/>
      <c r="I176" s="148" t="str">
        <f>IF(OR(E176="",H176="",NOT(AND(ISNUMBER(F176),ISNUMBER(H176)))),"",H176*F176*(1+'0. Oppsett'!$C$11))</f>
        <v/>
      </c>
    </row>
    <row r="177" spans="1:9" x14ac:dyDescent="0.25">
      <c r="A177" s="143"/>
      <c r="B177" s="99"/>
      <c r="C177" s="145"/>
      <c r="D177" s="145"/>
      <c r="E177" s="19"/>
      <c r="F177" s="146" t="str">
        <f>IFERROR(IF(E177="A",'0. Oppsett'!$C$23,IF(E177="B",'0. Oppsett'!$C$24,IF(E177="C",'0. Oppsett'!$C$25,""))),"")</f>
        <v/>
      </c>
      <c r="G177" s="147"/>
      <c r="H177" s="148"/>
      <c r="I177" s="148" t="str">
        <f>IF(OR(E177="",H177="",NOT(AND(ISNUMBER(F177),ISNUMBER(H177)))),"",H177*F177*(1+'0. Oppsett'!$C$11))</f>
        <v/>
      </c>
    </row>
    <row r="178" spans="1:9" x14ac:dyDescent="0.25">
      <c r="A178" s="143"/>
      <c r="B178" s="99"/>
      <c r="C178" s="145"/>
      <c r="D178" s="145"/>
      <c r="E178" s="19"/>
      <c r="F178" s="146" t="str">
        <f>IFERROR(IF(E178="A",'0. Oppsett'!$C$23,IF(E178="B",'0. Oppsett'!$C$24,IF(E178="C",'0. Oppsett'!$C$25,""))),"")</f>
        <v/>
      </c>
      <c r="G178" s="147"/>
      <c r="H178" s="148"/>
      <c r="I178" s="148" t="str">
        <f>IF(OR(E178="",H178="",NOT(AND(ISNUMBER(F178),ISNUMBER(H178)))),"",H178*F178*(1+'0. Oppsett'!$C$11))</f>
        <v/>
      </c>
    </row>
    <row r="179" spans="1:9" x14ac:dyDescent="0.25">
      <c r="A179" s="143"/>
      <c r="B179" s="99"/>
      <c r="C179" s="145"/>
      <c r="D179" s="145"/>
      <c r="E179" s="19"/>
      <c r="F179" s="146" t="str">
        <f>IFERROR(IF(E179="A",'0. Oppsett'!$C$23,IF(E179="B",'0. Oppsett'!$C$24,IF(E179="C",'0. Oppsett'!$C$25,""))),"")</f>
        <v/>
      </c>
      <c r="G179" s="147"/>
      <c r="H179" s="148"/>
      <c r="I179" s="148" t="str">
        <f>IF(OR(E179="",H179="",NOT(AND(ISNUMBER(F179),ISNUMBER(H179)))),"",H179*F179*(1+'0. Oppsett'!$C$11))</f>
        <v/>
      </c>
    </row>
    <row r="180" spans="1:9" x14ac:dyDescent="0.25">
      <c r="A180" s="143"/>
      <c r="B180" s="99"/>
      <c r="C180" s="145"/>
      <c r="D180" s="145"/>
      <c r="E180" s="19"/>
      <c r="F180" s="146" t="str">
        <f>IFERROR(IF(E180="A",'0. Oppsett'!$C$23,IF(E180="B",'0. Oppsett'!$C$24,IF(E180="C",'0. Oppsett'!$C$25,""))),"")</f>
        <v/>
      </c>
      <c r="G180" s="147"/>
      <c r="H180" s="148"/>
      <c r="I180" s="148" t="str">
        <f>IF(OR(E180="",H180="",NOT(AND(ISNUMBER(F180),ISNUMBER(H180)))),"",H180*F180*(1+'0. Oppsett'!$C$11))</f>
        <v/>
      </c>
    </row>
    <row r="181" spans="1:9" x14ac:dyDescent="0.25">
      <c r="A181" s="143"/>
      <c r="B181" s="99"/>
      <c r="C181" s="145"/>
      <c r="D181" s="145"/>
      <c r="E181" s="19"/>
      <c r="F181" s="146" t="str">
        <f>IFERROR(IF(E181="A",'0. Oppsett'!$C$23,IF(E181="B",'0. Oppsett'!$C$24,IF(E181="C",'0. Oppsett'!$C$25,""))),"")</f>
        <v/>
      </c>
      <c r="G181" s="147"/>
      <c r="H181" s="148"/>
      <c r="I181" s="148" t="str">
        <f>IF(OR(E181="",H181="",NOT(AND(ISNUMBER(F181),ISNUMBER(H181)))),"",H181*F181*(1+'0. Oppsett'!$C$11))</f>
        <v/>
      </c>
    </row>
    <row r="182" spans="1:9" x14ac:dyDescent="0.25">
      <c r="A182" s="143"/>
      <c r="B182" s="99"/>
      <c r="C182" s="145"/>
      <c r="D182" s="145"/>
      <c r="E182" s="19"/>
      <c r="F182" s="146" t="str">
        <f>IFERROR(IF(E182="A",'0. Oppsett'!$C$23,IF(E182="B",'0. Oppsett'!$C$24,IF(E182="C",'0. Oppsett'!$C$25,""))),"")</f>
        <v/>
      </c>
      <c r="G182" s="147"/>
      <c r="H182" s="148"/>
      <c r="I182" s="148" t="str">
        <f>IF(OR(E182="",H182="",NOT(AND(ISNUMBER(F182),ISNUMBER(H182)))),"",H182*F182*(1+'0. Oppsett'!$C$11))</f>
        <v/>
      </c>
    </row>
    <row r="183" spans="1:9" x14ac:dyDescent="0.25">
      <c r="A183" s="143"/>
      <c r="B183" s="99"/>
      <c r="C183" s="145"/>
      <c r="D183" s="145"/>
      <c r="E183" s="19"/>
      <c r="F183" s="146" t="str">
        <f>IFERROR(IF(E183="A",'0. Oppsett'!$C$23,IF(E183="B",'0. Oppsett'!$C$24,IF(E183="C",'0. Oppsett'!$C$25,""))),"")</f>
        <v/>
      </c>
      <c r="G183" s="147"/>
      <c r="H183" s="148"/>
      <c r="I183" s="148" t="str">
        <f>IF(OR(E183="",H183="",NOT(AND(ISNUMBER(F183),ISNUMBER(H183)))),"",H183*F183*(1+'0. Oppsett'!$C$11))</f>
        <v/>
      </c>
    </row>
    <row r="184" spans="1:9" x14ac:dyDescent="0.25">
      <c r="A184" s="143"/>
      <c r="B184" s="99"/>
      <c r="C184" s="145"/>
      <c r="D184" s="145"/>
      <c r="E184" s="19"/>
      <c r="F184" s="146" t="str">
        <f>IFERROR(IF(E184="A",'0. Oppsett'!$C$23,IF(E184="B",'0. Oppsett'!$C$24,IF(E184="C",'0. Oppsett'!$C$25,""))),"")</f>
        <v/>
      </c>
      <c r="G184" s="147"/>
      <c r="H184" s="148"/>
      <c r="I184" s="148" t="str">
        <f>IF(OR(E184="",H184="",NOT(AND(ISNUMBER(F184),ISNUMBER(H184)))),"",H184*F184*(1+'0. Oppsett'!$C$11))</f>
        <v/>
      </c>
    </row>
    <row r="185" spans="1:9" x14ac:dyDescent="0.25">
      <c r="A185" s="143"/>
      <c r="B185" s="99"/>
      <c r="C185" s="145"/>
      <c r="D185" s="145"/>
      <c r="E185" s="19"/>
      <c r="F185" s="146" t="str">
        <f>IFERROR(IF(E185="A",'0. Oppsett'!$C$23,IF(E185="B",'0. Oppsett'!$C$24,IF(E185="C",'0. Oppsett'!$C$25,""))),"")</f>
        <v/>
      </c>
      <c r="G185" s="147"/>
      <c r="H185" s="148"/>
      <c r="I185" s="148" t="str">
        <f>IF(OR(E185="",H185="",NOT(AND(ISNUMBER(F185),ISNUMBER(H185)))),"",H185*F185*(1+'0. Oppsett'!$C$11))</f>
        <v/>
      </c>
    </row>
    <row r="186" spans="1:9" x14ac:dyDescent="0.25">
      <c r="A186" s="143"/>
      <c r="B186" s="99"/>
      <c r="C186" s="145"/>
      <c r="D186" s="145"/>
      <c r="E186" s="19"/>
      <c r="F186" s="146" t="str">
        <f>IFERROR(IF(E186="A",'0. Oppsett'!$C$23,IF(E186="B",'0. Oppsett'!$C$24,IF(E186="C",'0. Oppsett'!$C$25,""))),"")</f>
        <v/>
      </c>
      <c r="G186" s="147"/>
      <c r="H186" s="148"/>
      <c r="I186" s="148" t="str">
        <f>IF(OR(E186="",H186="",NOT(AND(ISNUMBER(F186),ISNUMBER(H186)))),"",H186*F186*(1+'0. Oppsett'!$C$11))</f>
        <v/>
      </c>
    </row>
    <row r="187" spans="1:9" x14ac:dyDescent="0.25">
      <c r="A187" s="143"/>
      <c r="B187" s="99"/>
      <c r="C187" s="145"/>
      <c r="D187" s="145"/>
      <c r="E187" s="19"/>
      <c r="F187" s="146" t="str">
        <f>IFERROR(IF(E187="A",'0. Oppsett'!$C$23,IF(E187="B",'0. Oppsett'!$C$24,IF(E187="C",'0. Oppsett'!$C$25,""))),"")</f>
        <v/>
      </c>
      <c r="G187" s="147"/>
      <c r="H187" s="148"/>
      <c r="I187" s="148" t="str">
        <f>IF(OR(E187="",H187="",NOT(AND(ISNUMBER(F187),ISNUMBER(H187)))),"",H187*F187*(1+'0. Oppsett'!$C$11))</f>
        <v/>
      </c>
    </row>
    <row r="188" spans="1:9" x14ac:dyDescent="0.25">
      <c r="A188" s="143"/>
      <c r="B188" s="99"/>
      <c r="C188" s="145"/>
      <c r="D188" s="145"/>
      <c r="E188" s="19"/>
      <c r="F188" s="146" t="str">
        <f>IFERROR(IF(E188="A",'0. Oppsett'!$C$23,IF(E188="B",'0. Oppsett'!$C$24,IF(E188="C",'0. Oppsett'!$C$25,""))),"")</f>
        <v/>
      </c>
      <c r="G188" s="147"/>
      <c r="H188" s="148"/>
      <c r="I188" s="148" t="str">
        <f>IF(OR(E188="",H188="",NOT(AND(ISNUMBER(F188),ISNUMBER(H188)))),"",H188*F188*(1+'0. Oppsett'!$C$11))</f>
        <v/>
      </c>
    </row>
    <row r="189" spans="1:9" x14ac:dyDescent="0.25">
      <c r="A189" s="143"/>
      <c r="B189" s="99"/>
      <c r="C189" s="145"/>
      <c r="D189" s="145"/>
      <c r="E189" s="19"/>
      <c r="F189" s="146" t="str">
        <f>IFERROR(IF(E189="A",'0. Oppsett'!$C$23,IF(E189="B",'0. Oppsett'!$C$24,IF(E189="C",'0. Oppsett'!$C$25,""))),"")</f>
        <v/>
      </c>
      <c r="G189" s="147"/>
      <c r="H189" s="148"/>
      <c r="I189" s="148" t="str">
        <f>IF(OR(E189="",H189="",NOT(AND(ISNUMBER(F189),ISNUMBER(H189)))),"",H189*F189*(1+'0. Oppsett'!$C$11))</f>
        <v/>
      </c>
    </row>
    <row r="190" spans="1:9" x14ac:dyDescent="0.25">
      <c r="A190" s="143"/>
      <c r="B190" s="99"/>
      <c r="C190" s="145"/>
      <c r="D190" s="145"/>
      <c r="E190" s="19"/>
      <c r="F190" s="146" t="str">
        <f>IFERROR(IF(E190="A",'0. Oppsett'!$C$23,IF(E190="B",'0. Oppsett'!$C$24,IF(E190="C",'0. Oppsett'!$C$25,""))),"")</f>
        <v/>
      </c>
      <c r="G190" s="147"/>
      <c r="H190" s="148"/>
      <c r="I190" s="148" t="str">
        <f>IF(OR(E190="",H190="",NOT(AND(ISNUMBER(F190),ISNUMBER(H190)))),"",H190*F190*(1+'0. Oppsett'!$C$11))</f>
        <v/>
      </c>
    </row>
    <row r="191" spans="1:9" x14ac:dyDescent="0.25">
      <c r="A191" s="143"/>
      <c r="B191" s="99"/>
      <c r="C191" s="145"/>
      <c r="D191" s="145"/>
      <c r="E191" s="19"/>
      <c r="F191" s="146" t="str">
        <f>IFERROR(IF(E191="A",'0. Oppsett'!$C$23,IF(E191="B",'0. Oppsett'!$C$24,IF(E191="C",'0. Oppsett'!$C$25,""))),"")</f>
        <v/>
      </c>
      <c r="G191" s="147"/>
      <c r="H191" s="148"/>
      <c r="I191" s="148" t="str">
        <f>IF(OR(E191="",H191="",NOT(AND(ISNUMBER(F191),ISNUMBER(H191)))),"",H191*F191*(1+'0. Oppsett'!$C$11))</f>
        <v/>
      </c>
    </row>
    <row r="192" spans="1:9" x14ac:dyDescent="0.25">
      <c r="A192" s="143"/>
      <c r="B192" s="99"/>
      <c r="C192" s="145"/>
      <c r="D192" s="145"/>
      <c r="E192" s="19"/>
      <c r="F192" s="146" t="str">
        <f>IFERROR(IF(E192="A",'0. Oppsett'!$C$23,IF(E192="B",'0. Oppsett'!$C$24,IF(E192="C",'0. Oppsett'!$C$25,""))),"")</f>
        <v/>
      </c>
      <c r="G192" s="147"/>
      <c r="H192" s="148"/>
      <c r="I192" s="148" t="str">
        <f>IF(OR(E192="",H192="",NOT(AND(ISNUMBER(F192),ISNUMBER(H192)))),"",H192*F192*(1+'0. Oppsett'!$C$11))</f>
        <v/>
      </c>
    </row>
    <row r="193" spans="1:9" x14ac:dyDescent="0.25">
      <c r="A193" s="143"/>
      <c r="B193" s="99"/>
      <c r="C193" s="145"/>
      <c r="D193" s="145"/>
      <c r="E193" s="19"/>
      <c r="F193" s="146" t="str">
        <f>IFERROR(IF(E193="A",'0. Oppsett'!$C$23,IF(E193="B",'0. Oppsett'!$C$24,IF(E193="C",'0. Oppsett'!$C$25,""))),"")</f>
        <v/>
      </c>
      <c r="G193" s="147"/>
      <c r="H193" s="148"/>
      <c r="I193" s="148" t="str">
        <f>IF(OR(E193="",H193="",NOT(AND(ISNUMBER(F193),ISNUMBER(H193)))),"",H193*F193*(1+'0. Oppsett'!$C$11))</f>
        <v/>
      </c>
    </row>
    <row r="194" spans="1:9" x14ac:dyDescent="0.25">
      <c r="A194" s="143"/>
      <c r="B194" s="99"/>
      <c r="C194" s="145"/>
      <c r="D194" s="145"/>
      <c r="E194" s="19"/>
      <c r="F194" s="146" t="str">
        <f>IFERROR(IF(E194="A",'0. Oppsett'!$C$23,IF(E194="B",'0. Oppsett'!$C$24,IF(E194="C",'0. Oppsett'!$C$25,""))),"")</f>
        <v/>
      </c>
      <c r="G194" s="147"/>
      <c r="H194" s="148"/>
      <c r="I194" s="148" t="str">
        <f>IF(OR(E194="",H194="",NOT(AND(ISNUMBER(F194),ISNUMBER(H194)))),"",H194*F194*(1+'0. Oppsett'!$C$11))</f>
        <v/>
      </c>
    </row>
    <row r="195" spans="1:9" x14ac:dyDescent="0.25">
      <c r="A195" s="143"/>
      <c r="B195" s="99"/>
      <c r="C195" s="145"/>
      <c r="D195" s="145"/>
      <c r="E195" s="19"/>
      <c r="F195" s="146" t="str">
        <f>IFERROR(IF(E195="A",'0. Oppsett'!$C$23,IF(E195="B",'0. Oppsett'!$C$24,IF(E195="C",'0. Oppsett'!$C$25,""))),"")</f>
        <v/>
      </c>
      <c r="G195" s="147"/>
      <c r="H195" s="148"/>
      <c r="I195" s="148" t="str">
        <f>IF(OR(E195="",H195="",NOT(AND(ISNUMBER(F195),ISNUMBER(H195)))),"",H195*F195*(1+'0. Oppsett'!$C$11))</f>
        <v/>
      </c>
    </row>
    <row r="196" spans="1:9" x14ac:dyDescent="0.25">
      <c r="A196" s="143"/>
      <c r="B196" s="99"/>
      <c r="C196" s="145"/>
      <c r="D196" s="145"/>
      <c r="E196" s="19"/>
      <c r="F196" s="146" t="str">
        <f>IFERROR(IF(E196="A",'0. Oppsett'!$C$23,IF(E196="B",'0. Oppsett'!$C$24,IF(E196="C",'0. Oppsett'!$C$25,""))),"")</f>
        <v/>
      </c>
      <c r="G196" s="147"/>
      <c r="H196" s="148"/>
      <c r="I196" s="148" t="str">
        <f>IF(OR(E196="",H196="",NOT(AND(ISNUMBER(F196),ISNUMBER(H196)))),"",H196*F196*(1+'0. Oppsett'!$C$11))</f>
        <v/>
      </c>
    </row>
    <row r="197" spans="1:9" x14ac:dyDescent="0.25">
      <c r="A197" s="143"/>
      <c r="B197" s="99"/>
      <c r="C197" s="145"/>
      <c r="D197" s="145"/>
      <c r="E197" s="19"/>
      <c r="F197" s="146" t="str">
        <f>IFERROR(IF(E197="A",'0. Oppsett'!$C$23,IF(E197="B",'0. Oppsett'!$C$24,IF(E197="C",'0. Oppsett'!$C$25,""))),"")</f>
        <v/>
      </c>
      <c r="G197" s="147"/>
      <c r="H197" s="148"/>
      <c r="I197" s="148" t="str">
        <f>IF(OR(E197="",H197="",NOT(AND(ISNUMBER(F197),ISNUMBER(H197)))),"",H197*F197*(1+'0. Oppsett'!$C$11))</f>
        <v/>
      </c>
    </row>
    <row r="198" spans="1:9" x14ac:dyDescent="0.25">
      <c r="A198" s="143"/>
      <c r="B198" s="99"/>
      <c r="C198" s="145"/>
      <c r="D198" s="145"/>
      <c r="E198" s="19"/>
      <c r="F198" s="146" t="str">
        <f>IFERROR(IF(E198="A",'0. Oppsett'!$C$23,IF(E198="B",'0. Oppsett'!$C$24,IF(E198="C",'0. Oppsett'!$C$25,""))),"")</f>
        <v/>
      </c>
      <c r="G198" s="147"/>
      <c r="H198" s="148"/>
      <c r="I198" s="148" t="str">
        <f>IF(OR(E198="",H198="",NOT(AND(ISNUMBER(F198),ISNUMBER(H198)))),"",H198*F198*(1+'0. Oppsett'!$C$11))</f>
        <v/>
      </c>
    </row>
    <row r="199" spans="1:9" x14ac:dyDescent="0.25">
      <c r="A199" s="143"/>
      <c r="B199" s="99"/>
      <c r="C199" s="145"/>
      <c r="D199" s="145"/>
      <c r="E199" s="19"/>
      <c r="F199" s="146" t="str">
        <f>IFERROR(IF(E199="A",'0. Oppsett'!$C$23,IF(E199="B",'0. Oppsett'!$C$24,IF(E199="C",'0. Oppsett'!$C$25,""))),"")</f>
        <v/>
      </c>
      <c r="G199" s="147"/>
      <c r="H199" s="148"/>
      <c r="I199" s="148" t="str">
        <f>IF(OR(E199="",H199="",NOT(AND(ISNUMBER(F199),ISNUMBER(H199)))),"",H199*F199*(1+'0. Oppsett'!$C$11))</f>
        <v/>
      </c>
    </row>
    <row r="200" spans="1:9" x14ac:dyDescent="0.25">
      <c r="A200" s="143"/>
      <c r="B200" s="99"/>
      <c r="C200" s="145"/>
      <c r="D200" s="145"/>
      <c r="E200" s="19"/>
      <c r="F200" s="146" t="str">
        <f>IFERROR(IF(E200="A",'0. Oppsett'!$C$23,IF(E200="B",'0. Oppsett'!$C$24,IF(E200="C",'0. Oppsett'!$C$25,""))),"")</f>
        <v/>
      </c>
      <c r="G200" s="147"/>
      <c r="H200" s="148"/>
      <c r="I200" s="148" t="str">
        <f>IF(OR(E200="",H200="",NOT(AND(ISNUMBER(F200),ISNUMBER(H200)))),"",H200*F200*(1+'0. Oppsett'!$C$11))</f>
        <v/>
      </c>
    </row>
    <row r="201" spans="1:9" x14ac:dyDescent="0.25">
      <c r="A201" s="143"/>
      <c r="B201" s="99"/>
      <c r="C201" s="145"/>
      <c r="D201" s="145"/>
      <c r="E201" s="19"/>
      <c r="F201" s="146" t="str">
        <f>IFERROR(IF(E201="A",'0. Oppsett'!$C$23,IF(E201="B",'0. Oppsett'!$C$24,IF(E201="C",'0. Oppsett'!$C$25,""))),"")</f>
        <v/>
      </c>
      <c r="G201" s="147"/>
      <c r="H201" s="148"/>
      <c r="I201" s="148" t="str">
        <f>IF(OR(E201="",H201="",NOT(AND(ISNUMBER(F201),ISNUMBER(H201)))),"",H201*F201*(1+'0. Oppsett'!$C$11))</f>
        <v/>
      </c>
    </row>
    <row r="202" spans="1:9" x14ac:dyDescent="0.25">
      <c r="A202" s="143"/>
      <c r="B202" s="99"/>
      <c r="C202" s="145"/>
      <c r="D202" s="145"/>
      <c r="E202" s="19"/>
      <c r="F202" s="146" t="str">
        <f>IFERROR(IF(E202="A",'0. Oppsett'!$C$23,IF(E202="B",'0. Oppsett'!$C$24,IF(E202="C",'0. Oppsett'!$C$25,""))),"")</f>
        <v/>
      </c>
      <c r="G202" s="147"/>
      <c r="H202" s="148"/>
      <c r="I202" s="148" t="str">
        <f>IF(OR(E202="",H202="",NOT(AND(ISNUMBER(F202),ISNUMBER(H202)))),"",H202*F202*(1+'0. Oppsett'!$C$11))</f>
        <v/>
      </c>
    </row>
    <row r="203" spans="1:9" x14ac:dyDescent="0.25">
      <c r="A203" s="143"/>
      <c r="B203" s="99"/>
      <c r="C203" s="145"/>
      <c r="D203" s="145"/>
      <c r="E203" s="19"/>
      <c r="F203" s="146" t="str">
        <f>IFERROR(IF(E203="A",'0. Oppsett'!$C$23,IF(E203="B",'0. Oppsett'!$C$24,IF(E203="C",'0. Oppsett'!$C$25,""))),"")</f>
        <v/>
      </c>
      <c r="G203" s="147"/>
      <c r="H203" s="148"/>
      <c r="I203" s="148" t="str">
        <f>IF(OR(E203="",H203="",NOT(AND(ISNUMBER(F203),ISNUMBER(H203)))),"",H203*F203*(1+'0. Oppsett'!$C$11))</f>
        <v/>
      </c>
    </row>
    <row r="204" spans="1:9" x14ac:dyDescent="0.25">
      <c r="A204" s="143"/>
      <c r="B204" s="99"/>
      <c r="C204" s="145"/>
      <c r="D204" s="145"/>
      <c r="E204" s="19"/>
      <c r="F204" s="146" t="str">
        <f>IFERROR(IF(E204="A",'0. Oppsett'!$C$23,IF(E204="B",'0. Oppsett'!$C$24,IF(E204="C",'0. Oppsett'!$C$25,""))),"")</f>
        <v/>
      </c>
      <c r="G204" s="147"/>
      <c r="H204" s="148"/>
      <c r="I204" s="148" t="str">
        <f>IF(OR(E204="",H204="",NOT(AND(ISNUMBER(F204),ISNUMBER(H204)))),"",H204*F204*(1+'0. Oppsett'!$C$11))</f>
        <v/>
      </c>
    </row>
    <row r="205" spans="1:9" x14ac:dyDescent="0.25">
      <c r="A205" s="143"/>
      <c r="B205" s="99"/>
      <c r="C205" s="145"/>
      <c r="D205" s="145"/>
      <c r="E205" s="19"/>
      <c r="F205" s="146" t="str">
        <f>IFERROR(IF(E205="A",'0. Oppsett'!$C$23,IF(E205="B",'0. Oppsett'!$C$24,IF(E205="C",'0. Oppsett'!$C$25,""))),"")</f>
        <v/>
      </c>
      <c r="G205" s="147"/>
      <c r="H205" s="148"/>
      <c r="I205" s="148" t="str">
        <f>IF(OR(E205="",H205="",NOT(AND(ISNUMBER(F205),ISNUMBER(H205)))),"",H205*F205*(1+'0. Oppsett'!$C$11))</f>
        <v/>
      </c>
    </row>
    <row r="206" spans="1:9" x14ac:dyDescent="0.25">
      <c r="A206" s="143"/>
      <c r="B206" s="99"/>
      <c r="C206" s="145"/>
      <c r="D206" s="145"/>
      <c r="E206" s="19"/>
      <c r="F206" s="146" t="str">
        <f>IFERROR(IF(E206="A",'0. Oppsett'!$C$23,IF(E206="B",'0. Oppsett'!$C$24,IF(E206="C",'0. Oppsett'!$C$25,""))),"")</f>
        <v/>
      </c>
      <c r="G206" s="147"/>
      <c r="H206" s="148"/>
      <c r="I206" s="148" t="str">
        <f>IF(OR(E206="",H206="",NOT(AND(ISNUMBER(F206),ISNUMBER(H206)))),"",H206*F206*(1+'0. Oppsett'!$C$11))</f>
        <v/>
      </c>
    </row>
    <row r="207" spans="1:9" x14ac:dyDescent="0.25">
      <c r="A207" s="143"/>
      <c r="B207" s="99"/>
      <c r="C207" s="145"/>
      <c r="D207" s="145"/>
      <c r="E207" s="19"/>
      <c r="F207" s="146" t="str">
        <f>IFERROR(IF(E207="A",'0. Oppsett'!$C$23,IF(E207="B",'0. Oppsett'!$C$24,IF(E207="C",'0. Oppsett'!$C$25,""))),"")</f>
        <v/>
      </c>
      <c r="G207" s="147"/>
      <c r="H207" s="148"/>
      <c r="I207" s="148" t="str">
        <f>IF(OR(E207="",H207="",NOT(AND(ISNUMBER(F207),ISNUMBER(H207)))),"",H207*F207*(1+'0. Oppsett'!$C$11))</f>
        <v/>
      </c>
    </row>
    <row r="208" spans="1:9" x14ac:dyDescent="0.25">
      <c r="A208" s="143"/>
      <c r="B208" s="99"/>
      <c r="C208" s="145"/>
      <c r="D208" s="145"/>
      <c r="E208" s="19"/>
      <c r="F208" s="146" t="str">
        <f>IFERROR(IF(E208="A",'0. Oppsett'!$C$23,IF(E208="B",'0. Oppsett'!$C$24,IF(E208="C",'0. Oppsett'!$C$25,""))),"")</f>
        <v/>
      </c>
      <c r="G208" s="147"/>
      <c r="H208" s="148"/>
      <c r="I208" s="148" t="str">
        <f>IF(OR(E208="",H208="",NOT(AND(ISNUMBER(F208),ISNUMBER(H208)))),"",H208*F208*(1+'0. Oppsett'!$C$11))</f>
        <v/>
      </c>
    </row>
    <row r="209" spans="1:9" x14ac:dyDescent="0.25">
      <c r="A209" s="143"/>
      <c r="B209" s="99"/>
      <c r="C209" s="145"/>
      <c r="D209" s="145"/>
      <c r="E209" s="19"/>
      <c r="F209" s="146" t="str">
        <f>IFERROR(IF(E209="A",'0. Oppsett'!$C$23,IF(E209="B",'0. Oppsett'!$C$24,IF(E209="C",'0. Oppsett'!$C$25,""))),"")</f>
        <v/>
      </c>
      <c r="G209" s="147"/>
      <c r="H209" s="148"/>
      <c r="I209" s="148" t="str">
        <f>IF(OR(E209="",H209="",NOT(AND(ISNUMBER(F209),ISNUMBER(H209)))),"",H209*F209*(1+'0. Oppsett'!$C$11))</f>
        <v/>
      </c>
    </row>
    <row r="210" spans="1:9" x14ac:dyDescent="0.25">
      <c r="A210" s="143"/>
      <c r="B210" s="99"/>
      <c r="C210" s="145"/>
      <c r="D210" s="145"/>
      <c r="E210" s="19"/>
      <c r="F210" s="146" t="str">
        <f>IFERROR(IF(E210="A",'0. Oppsett'!$C$23,IF(E210="B",'0. Oppsett'!$C$24,IF(E210="C",'0. Oppsett'!$C$25,""))),"")</f>
        <v/>
      </c>
      <c r="G210" s="147"/>
      <c r="H210" s="148"/>
      <c r="I210" s="148" t="str">
        <f>IF(OR(E210="",H210="",NOT(AND(ISNUMBER(F210),ISNUMBER(H210)))),"",H210*F210*(1+'0. Oppsett'!$C$11))</f>
        <v/>
      </c>
    </row>
    <row r="211" spans="1:9" x14ac:dyDescent="0.25">
      <c r="A211" s="143"/>
      <c r="B211" s="99"/>
      <c r="C211" s="145"/>
      <c r="D211" s="145"/>
      <c r="E211" s="19"/>
      <c r="F211" s="146" t="str">
        <f>IFERROR(IF(E211="A",'0. Oppsett'!$C$23,IF(E211="B",'0. Oppsett'!$C$24,IF(E211="C",'0. Oppsett'!$C$25,""))),"")</f>
        <v/>
      </c>
      <c r="G211" s="147"/>
      <c r="H211" s="148"/>
      <c r="I211" s="148" t="str">
        <f>IF(OR(E211="",H211="",NOT(AND(ISNUMBER(F211),ISNUMBER(H211)))),"",H211*F211*(1+'0. Oppsett'!$C$11))</f>
        <v/>
      </c>
    </row>
    <row r="212" spans="1:9" x14ac:dyDescent="0.25">
      <c r="A212" s="143"/>
      <c r="B212" s="99"/>
      <c r="C212" s="145"/>
      <c r="D212" s="145"/>
      <c r="E212" s="19"/>
      <c r="F212" s="146" t="str">
        <f>IFERROR(IF(E212="A",'0. Oppsett'!$C$23,IF(E212="B",'0. Oppsett'!$C$24,IF(E212="C",'0. Oppsett'!$C$25,""))),"")</f>
        <v/>
      </c>
      <c r="G212" s="147"/>
      <c r="H212" s="148"/>
      <c r="I212" s="148" t="str">
        <f>IF(OR(E212="",H212="",NOT(AND(ISNUMBER(F212),ISNUMBER(H212)))),"",H212*F212*(1+'0. Oppsett'!$C$11))</f>
        <v/>
      </c>
    </row>
    <row r="213" spans="1:9" x14ac:dyDescent="0.25">
      <c r="A213" s="143"/>
      <c r="B213" s="99"/>
      <c r="C213" s="145"/>
      <c r="D213" s="145"/>
      <c r="E213" s="19"/>
      <c r="F213" s="146" t="str">
        <f>IFERROR(IF(E213="A",'0. Oppsett'!$C$23,IF(E213="B",'0. Oppsett'!$C$24,IF(E213="C",'0. Oppsett'!$C$25,""))),"")</f>
        <v/>
      </c>
      <c r="G213" s="147"/>
      <c r="H213" s="148"/>
      <c r="I213" s="148" t="str">
        <f>IF(OR(E213="",H213="",NOT(AND(ISNUMBER(F213),ISNUMBER(H213)))),"",H213*F213*(1+'0. Oppsett'!$C$11))</f>
        <v/>
      </c>
    </row>
    <row r="214" spans="1:9" x14ac:dyDescent="0.25">
      <c r="A214" s="143"/>
      <c r="B214" s="99"/>
      <c r="C214" s="145"/>
      <c r="D214" s="145"/>
      <c r="E214" s="19"/>
      <c r="F214" s="146" t="str">
        <f>IFERROR(IF(E214="A",'0. Oppsett'!$C$23,IF(E214="B",'0. Oppsett'!$C$24,IF(E214="C",'0. Oppsett'!$C$25,""))),"")</f>
        <v/>
      </c>
      <c r="G214" s="147"/>
      <c r="H214" s="148"/>
      <c r="I214" s="148" t="str">
        <f>IF(OR(E214="",H214="",NOT(AND(ISNUMBER(F214),ISNUMBER(H214)))),"",H214*F214*(1+'0. Oppsett'!$C$11))</f>
        <v/>
      </c>
    </row>
    <row r="215" spans="1:9" x14ac:dyDescent="0.25">
      <c r="A215" s="143"/>
      <c r="B215" s="99"/>
      <c r="C215" s="145"/>
      <c r="D215" s="145"/>
      <c r="E215" s="19"/>
      <c r="F215" s="146" t="str">
        <f>IFERROR(IF(E215="A",'0. Oppsett'!$C$23,IF(E215="B",'0. Oppsett'!$C$24,IF(E215="C",'0. Oppsett'!$C$25,""))),"")</f>
        <v/>
      </c>
      <c r="G215" s="147"/>
      <c r="H215" s="148"/>
      <c r="I215" s="148" t="str">
        <f>IF(OR(E215="",H215="",NOT(AND(ISNUMBER(F215),ISNUMBER(H215)))),"",H215*F215*(1+'0. Oppsett'!$C$11))</f>
        <v/>
      </c>
    </row>
    <row r="216" spans="1:9" x14ac:dyDescent="0.25">
      <c r="A216" s="143"/>
      <c r="B216" s="99"/>
      <c r="C216" s="145"/>
      <c r="D216" s="145"/>
      <c r="E216" s="19"/>
      <c r="F216" s="146" t="str">
        <f>IFERROR(IF(E216="A",'0. Oppsett'!$C$23,IF(E216="B",'0. Oppsett'!$C$24,IF(E216="C",'0. Oppsett'!$C$25,""))),"")</f>
        <v/>
      </c>
      <c r="G216" s="147"/>
      <c r="H216" s="148"/>
      <c r="I216" s="148" t="str">
        <f>IF(OR(E216="",H216="",NOT(AND(ISNUMBER(F216),ISNUMBER(H216)))),"",H216*F216*(1+'0. Oppsett'!$C$11))</f>
        <v/>
      </c>
    </row>
    <row r="217" spans="1:9" x14ac:dyDescent="0.25">
      <c r="A217" s="143"/>
      <c r="B217" s="99"/>
      <c r="C217" s="145"/>
      <c r="D217" s="145"/>
      <c r="E217" s="19"/>
      <c r="F217" s="146" t="str">
        <f>IFERROR(IF(E217="A",'0. Oppsett'!$C$23,IF(E217="B",'0. Oppsett'!$C$24,IF(E217="C",'0. Oppsett'!$C$25,""))),"")</f>
        <v/>
      </c>
      <c r="G217" s="147"/>
      <c r="H217" s="148"/>
      <c r="I217" s="148" t="str">
        <f>IF(OR(E217="",H217="",NOT(AND(ISNUMBER(F217),ISNUMBER(H217)))),"",H217*F217*(1+'0. Oppsett'!$C$11))</f>
        <v/>
      </c>
    </row>
    <row r="218" spans="1:9" x14ac:dyDescent="0.25">
      <c r="A218" s="143"/>
      <c r="B218" s="99"/>
      <c r="C218" s="145"/>
      <c r="D218" s="145"/>
      <c r="E218" s="19"/>
      <c r="F218" s="146" t="str">
        <f>IFERROR(IF(E218="A",'0. Oppsett'!$C$23,IF(E218="B",'0. Oppsett'!$C$24,IF(E218="C",'0. Oppsett'!$C$25,""))),"")</f>
        <v/>
      </c>
      <c r="G218" s="147"/>
      <c r="H218" s="148"/>
      <c r="I218" s="148" t="str">
        <f>IF(OR(E218="",H218="",NOT(AND(ISNUMBER(F218),ISNUMBER(H218)))),"",H218*F218*(1+'0. Oppsett'!$C$11))</f>
        <v/>
      </c>
    </row>
    <row r="219" spans="1:9" x14ac:dyDescent="0.25">
      <c r="A219" s="143"/>
      <c r="B219" s="99"/>
      <c r="C219" s="145"/>
      <c r="D219" s="145"/>
      <c r="E219" s="19"/>
      <c r="F219" s="146" t="str">
        <f>IFERROR(IF(E219="A",'0. Oppsett'!$C$23,IF(E219="B",'0. Oppsett'!$C$24,IF(E219="C",'0. Oppsett'!$C$25,""))),"")</f>
        <v/>
      </c>
      <c r="G219" s="147"/>
      <c r="H219" s="148"/>
      <c r="I219" s="148" t="str">
        <f>IF(OR(E219="",H219="",NOT(AND(ISNUMBER(F219),ISNUMBER(H219)))),"",H219*F219*(1+'0. Oppsett'!$C$11))</f>
        <v/>
      </c>
    </row>
    <row r="220" spans="1:9" x14ac:dyDescent="0.25">
      <c r="A220" s="143"/>
      <c r="B220" s="99"/>
      <c r="C220" s="145"/>
      <c r="D220" s="145"/>
      <c r="E220" s="19"/>
      <c r="F220" s="146" t="str">
        <f>IFERROR(IF(E220="A",'0. Oppsett'!$C$23,IF(E220="B",'0. Oppsett'!$C$24,IF(E220="C",'0. Oppsett'!$C$25,""))),"")</f>
        <v/>
      </c>
      <c r="G220" s="147"/>
      <c r="H220" s="148"/>
      <c r="I220" s="148" t="str">
        <f>IF(OR(E220="",H220="",NOT(AND(ISNUMBER(F220),ISNUMBER(H220)))),"",H220*F220*(1+'0. Oppsett'!$C$11))</f>
        <v/>
      </c>
    </row>
    <row r="221" spans="1:9" x14ac:dyDescent="0.25">
      <c r="A221" s="143"/>
      <c r="B221" s="99"/>
      <c r="C221" s="145"/>
      <c r="D221" s="145"/>
      <c r="E221" s="19"/>
      <c r="F221" s="146" t="str">
        <f>IFERROR(IF(E221="A",'0. Oppsett'!$C$23,IF(E221="B",'0. Oppsett'!$C$24,IF(E221="C",'0. Oppsett'!$C$25,""))),"")</f>
        <v/>
      </c>
      <c r="G221" s="147"/>
      <c r="H221" s="148"/>
      <c r="I221" s="148" t="str">
        <f>IF(OR(E221="",H221="",NOT(AND(ISNUMBER(F221),ISNUMBER(H221)))),"",H221*F221*(1+'0. Oppsett'!$C$11))</f>
        <v/>
      </c>
    </row>
    <row r="222" spans="1:9" x14ac:dyDescent="0.25">
      <c r="A222" s="143"/>
      <c r="B222" s="99"/>
      <c r="C222" s="145"/>
      <c r="D222" s="145"/>
      <c r="E222" s="19"/>
      <c r="F222" s="146" t="str">
        <f>IFERROR(IF(E222="A",'0. Oppsett'!$C$23,IF(E222="B",'0. Oppsett'!$C$24,IF(E222="C",'0. Oppsett'!$C$25,""))),"")</f>
        <v/>
      </c>
      <c r="G222" s="147"/>
      <c r="H222" s="148"/>
      <c r="I222" s="148" t="str">
        <f>IF(OR(E222="",H222="",NOT(AND(ISNUMBER(F222),ISNUMBER(H222)))),"",H222*F222*(1+'0. Oppsett'!$C$11))</f>
        <v/>
      </c>
    </row>
    <row r="223" spans="1:9" x14ac:dyDescent="0.25">
      <c r="A223" s="143"/>
      <c r="B223" s="99"/>
      <c r="C223" s="145"/>
      <c r="D223" s="145"/>
      <c r="E223" s="19"/>
      <c r="F223" s="146" t="str">
        <f>IFERROR(IF(E223="A",'0. Oppsett'!$C$23,IF(E223="B",'0. Oppsett'!$C$24,IF(E223="C",'0. Oppsett'!$C$25,""))),"")</f>
        <v/>
      </c>
      <c r="G223" s="147"/>
      <c r="H223" s="148"/>
      <c r="I223" s="148" t="str">
        <f>IF(OR(E223="",H223="",NOT(AND(ISNUMBER(F223),ISNUMBER(H223)))),"",H223*F223*(1+'0. Oppsett'!$C$11))</f>
        <v/>
      </c>
    </row>
    <row r="224" spans="1:9" x14ac:dyDescent="0.25">
      <c r="A224" s="143"/>
      <c r="B224" s="99"/>
      <c r="C224" s="145"/>
      <c r="D224" s="145"/>
      <c r="E224" s="19"/>
      <c r="F224" s="146" t="str">
        <f>IFERROR(IF(E224="A",'0. Oppsett'!$C$23,IF(E224="B",'0. Oppsett'!$C$24,IF(E224="C",'0. Oppsett'!$C$25,""))),"")</f>
        <v/>
      </c>
      <c r="G224" s="147"/>
      <c r="H224" s="148"/>
      <c r="I224" s="148" t="str">
        <f>IF(OR(E224="",H224="",NOT(AND(ISNUMBER(F224),ISNUMBER(H224)))),"",H224*F224*(1+'0. Oppsett'!$C$11))</f>
        <v/>
      </c>
    </row>
    <row r="225" spans="1:9" x14ac:dyDescent="0.25">
      <c r="A225" s="143"/>
      <c r="B225" s="99"/>
      <c r="C225" s="145"/>
      <c r="D225" s="145"/>
      <c r="E225" s="19"/>
      <c r="F225" s="146" t="str">
        <f>IFERROR(IF(E225="A",'0. Oppsett'!$C$23,IF(E225="B",'0. Oppsett'!$C$24,IF(E225="C",'0. Oppsett'!$C$25,""))),"")</f>
        <v/>
      </c>
      <c r="G225" s="147"/>
      <c r="H225" s="148"/>
      <c r="I225" s="148" t="str">
        <f>IF(OR(E225="",H225="",NOT(AND(ISNUMBER(F225),ISNUMBER(H225)))),"",H225*F225*(1+'0. Oppsett'!$C$11))</f>
        <v/>
      </c>
    </row>
    <row r="226" spans="1:9" x14ac:dyDescent="0.25">
      <c r="A226" s="143"/>
      <c r="B226" s="99"/>
      <c r="C226" s="145"/>
      <c r="D226" s="145"/>
      <c r="E226" s="19"/>
      <c r="F226" s="146" t="str">
        <f>IFERROR(IF(E226="A",'0. Oppsett'!$C$23,IF(E226="B",'0. Oppsett'!$C$24,IF(E226="C",'0. Oppsett'!$C$25,""))),"")</f>
        <v/>
      </c>
      <c r="G226" s="147"/>
      <c r="H226" s="148"/>
      <c r="I226" s="148" t="str">
        <f>IF(OR(E226="",H226="",NOT(AND(ISNUMBER(F226),ISNUMBER(H226)))),"",H226*F226*(1+'0. Oppsett'!$C$11))</f>
        <v/>
      </c>
    </row>
    <row r="227" spans="1:9" x14ac:dyDescent="0.25">
      <c r="A227" s="143"/>
      <c r="B227" s="99"/>
      <c r="C227" s="145"/>
      <c r="D227" s="145"/>
      <c r="E227" s="19"/>
      <c r="F227" s="146" t="str">
        <f>IFERROR(IF(E227="A",'0. Oppsett'!$C$23,IF(E227="B",'0. Oppsett'!$C$24,IF(E227="C",'0. Oppsett'!$C$25,""))),"")</f>
        <v/>
      </c>
      <c r="G227" s="147"/>
      <c r="H227" s="148"/>
      <c r="I227" s="148" t="str">
        <f>IF(OR(E227="",H227="",NOT(AND(ISNUMBER(F227),ISNUMBER(H227)))),"",H227*F227*(1+'0. Oppsett'!$C$11))</f>
        <v/>
      </c>
    </row>
    <row r="228" spans="1:9" x14ac:dyDescent="0.25">
      <c r="A228" s="143"/>
      <c r="B228" s="99"/>
      <c r="C228" s="145"/>
      <c r="D228" s="145"/>
      <c r="E228" s="19"/>
      <c r="F228" s="146" t="str">
        <f>IFERROR(IF(E228="A",'0. Oppsett'!$C$23,IF(E228="B",'0. Oppsett'!$C$24,IF(E228="C",'0. Oppsett'!$C$25,""))),"")</f>
        <v/>
      </c>
      <c r="G228" s="147"/>
      <c r="H228" s="148"/>
      <c r="I228" s="148" t="str">
        <f>IF(OR(E228="",H228="",NOT(AND(ISNUMBER(F228),ISNUMBER(H228)))),"",H228*F228*(1+'0. Oppsett'!$C$11))</f>
        <v/>
      </c>
    </row>
    <row r="229" spans="1:9" x14ac:dyDescent="0.25">
      <c r="A229" s="143"/>
      <c r="B229" s="99"/>
      <c r="C229" s="145"/>
      <c r="D229" s="145"/>
      <c r="E229" s="19"/>
      <c r="F229" s="146" t="str">
        <f>IFERROR(IF(E229="A",'0. Oppsett'!$C$23,IF(E229="B",'0. Oppsett'!$C$24,IF(E229="C",'0. Oppsett'!$C$25,""))),"")</f>
        <v/>
      </c>
      <c r="G229" s="147"/>
      <c r="H229" s="148"/>
      <c r="I229" s="148" t="str">
        <f>IF(OR(E229="",H229="",NOT(AND(ISNUMBER(F229),ISNUMBER(H229)))),"",H229*F229*(1+'0. Oppsett'!$C$11))</f>
        <v/>
      </c>
    </row>
    <row r="230" spans="1:9" x14ac:dyDescent="0.25">
      <c r="A230" s="143"/>
      <c r="B230" s="99"/>
      <c r="C230" s="145"/>
      <c r="D230" s="145"/>
      <c r="E230" s="19"/>
      <c r="F230" s="146" t="str">
        <f>IFERROR(IF(E230="A",'0. Oppsett'!$C$23,IF(E230="B",'0. Oppsett'!$C$24,IF(E230="C",'0. Oppsett'!$C$25,""))),"")</f>
        <v/>
      </c>
      <c r="G230" s="147"/>
      <c r="H230" s="148"/>
      <c r="I230" s="148" t="str">
        <f>IF(OR(E230="",H230="",NOT(AND(ISNUMBER(F230),ISNUMBER(H230)))),"",H230*F230*(1+'0. Oppsett'!$C$11))</f>
        <v/>
      </c>
    </row>
    <row r="231" spans="1:9" x14ac:dyDescent="0.25">
      <c r="A231" s="143"/>
      <c r="B231" s="99"/>
      <c r="C231" s="145"/>
      <c r="D231" s="145"/>
      <c r="E231" s="19"/>
      <c r="F231" s="146" t="str">
        <f>IFERROR(IF(E231="A",'0. Oppsett'!$C$23,IF(E231="B",'0. Oppsett'!$C$24,IF(E231="C",'0. Oppsett'!$C$25,""))),"")</f>
        <v/>
      </c>
      <c r="G231" s="147"/>
      <c r="H231" s="148"/>
      <c r="I231" s="148" t="str">
        <f>IF(OR(E231="",H231="",NOT(AND(ISNUMBER(F231),ISNUMBER(H231)))),"",H231*F231*(1+'0. Oppsett'!$C$11))</f>
        <v/>
      </c>
    </row>
    <row r="232" spans="1:9" x14ac:dyDescent="0.25">
      <c r="A232" s="143"/>
      <c r="B232" s="99"/>
      <c r="C232" s="145"/>
      <c r="D232" s="145"/>
      <c r="E232" s="19"/>
      <c r="F232" s="146" t="str">
        <f>IFERROR(IF(E232="A",'0. Oppsett'!$C$23,IF(E232="B",'0. Oppsett'!$C$24,IF(E232="C",'0. Oppsett'!$C$25,""))),"")</f>
        <v/>
      </c>
      <c r="G232" s="147"/>
      <c r="H232" s="148"/>
      <c r="I232" s="148" t="str">
        <f>IF(OR(E232="",H232="",NOT(AND(ISNUMBER(F232),ISNUMBER(H232)))),"",H232*F232*(1+'0. Oppsett'!$C$11))</f>
        <v/>
      </c>
    </row>
    <row r="233" spans="1:9" x14ac:dyDescent="0.25">
      <c r="A233" s="143"/>
      <c r="B233" s="99"/>
      <c r="C233" s="145"/>
      <c r="D233" s="145"/>
      <c r="E233" s="19"/>
      <c r="F233" s="146" t="str">
        <f>IFERROR(IF(E233="A",'0. Oppsett'!$C$23,IF(E233="B",'0. Oppsett'!$C$24,IF(E233="C",'0. Oppsett'!$C$25,""))),"")</f>
        <v/>
      </c>
      <c r="G233" s="147"/>
      <c r="H233" s="148"/>
      <c r="I233" s="148" t="str">
        <f>IF(OR(E233="",H233="",NOT(AND(ISNUMBER(F233),ISNUMBER(H233)))),"",H233*F233*(1+'0. Oppsett'!$C$11))</f>
        <v/>
      </c>
    </row>
    <row r="234" spans="1:9" x14ac:dyDescent="0.25">
      <c r="A234" s="143"/>
      <c r="B234" s="99"/>
      <c r="C234" s="145"/>
      <c r="D234" s="145"/>
      <c r="E234" s="19"/>
      <c r="F234" s="146" t="str">
        <f>IFERROR(IF(E234="A",'0. Oppsett'!$C$23,IF(E234="B",'0. Oppsett'!$C$24,IF(E234="C",'0. Oppsett'!$C$25,""))),"")</f>
        <v/>
      </c>
      <c r="G234" s="147"/>
      <c r="H234" s="148"/>
      <c r="I234" s="148" t="str">
        <f>IF(OR(E234="",H234="",NOT(AND(ISNUMBER(F234),ISNUMBER(H234)))),"",H234*F234*(1+'0. Oppsett'!$C$11))</f>
        <v/>
      </c>
    </row>
    <row r="235" spans="1:9" x14ac:dyDescent="0.25">
      <c r="A235" s="143"/>
      <c r="B235" s="99"/>
      <c r="C235" s="145"/>
      <c r="D235" s="145"/>
      <c r="E235" s="19"/>
      <c r="F235" s="146" t="str">
        <f>IFERROR(IF(E235="A",'0. Oppsett'!$C$23,IF(E235="B",'0. Oppsett'!$C$24,IF(E235="C",'0. Oppsett'!$C$25,""))),"")</f>
        <v/>
      </c>
      <c r="G235" s="147"/>
      <c r="H235" s="148"/>
      <c r="I235" s="148" t="str">
        <f>IF(OR(E235="",H235="",NOT(AND(ISNUMBER(F235),ISNUMBER(H235)))),"",H235*F235*(1+'0. Oppsett'!$C$11))</f>
        <v/>
      </c>
    </row>
    <row r="236" spans="1:9" x14ac:dyDescent="0.25">
      <c r="A236" s="143"/>
      <c r="B236" s="99"/>
      <c r="C236" s="145"/>
      <c r="D236" s="145"/>
      <c r="E236" s="19"/>
      <c r="F236" s="146" t="str">
        <f>IFERROR(IF(E236="A",'0. Oppsett'!$C$23,IF(E236="B",'0. Oppsett'!$C$24,IF(E236="C",'0. Oppsett'!$C$25,""))),"")</f>
        <v/>
      </c>
      <c r="G236" s="147"/>
      <c r="H236" s="148"/>
      <c r="I236" s="148" t="str">
        <f>IF(OR(E236="",H236="",NOT(AND(ISNUMBER(F236),ISNUMBER(H236)))),"",H236*F236*(1+'0. Oppsett'!$C$11))</f>
        <v/>
      </c>
    </row>
    <row r="237" spans="1:9" x14ac:dyDescent="0.25">
      <c r="A237" s="143"/>
      <c r="B237" s="99"/>
      <c r="C237" s="145"/>
      <c r="D237" s="145"/>
      <c r="E237" s="19"/>
      <c r="F237" s="146" t="str">
        <f>IFERROR(IF(E237="A",'0. Oppsett'!$C$23,IF(E237="B",'0. Oppsett'!$C$24,IF(E237="C",'0. Oppsett'!$C$25,""))),"")</f>
        <v/>
      </c>
      <c r="G237" s="147"/>
      <c r="H237" s="148"/>
      <c r="I237" s="148" t="str">
        <f>IF(OR(E237="",H237="",NOT(AND(ISNUMBER(F237),ISNUMBER(H237)))),"",H237*F237*(1+'0. Oppsett'!$C$11))</f>
        <v/>
      </c>
    </row>
    <row r="238" spans="1:9" x14ac:dyDescent="0.25">
      <c r="A238" s="143"/>
      <c r="B238" s="99"/>
      <c r="C238" s="145"/>
      <c r="D238" s="145"/>
      <c r="E238" s="19"/>
      <c r="F238" s="146" t="str">
        <f>IFERROR(IF(E238="A",'0. Oppsett'!$C$23,IF(E238="B",'0. Oppsett'!$C$24,IF(E238="C",'0. Oppsett'!$C$25,""))),"")</f>
        <v/>
      </c>
      <c r="G238" s="147"/>
      <c r="H238" s="148"/>
      <c r="I238" s="148" t="str">
        <f>IF(OR(E238="",H238="",NOT(AND(ISNUMBER(F238),ISNUMBER(H238)))),"",H238*F238*(1+'0. Oppsett'!$C$11))</f>
        <v/>
      </c>
    </row>
    <row r="239" spans="1:9" x14ac:dyDescent="0.25">
      <c r="A239" s="143"/>
      <c r="B239" s="99"/>
      <c r="C239" s="145"/>
      <c r="D239" s="145"/>
      <c r="E239" s="19"/>
      <c r="F239" s="146" t="str">
        <f>IFERROR(IF(E239="A",'0. Oppsett'!$C$23,IF(E239="B",'0. Oppsett'!$C$24,IF(E239="C",'0. Oppsett'!$C$25,""))),"")</f>
        <v/>
      </c>
      <c r="G239" s="147"/>
      <c r="H239" s="148"/>
      <c r="I239" s="148" t="str">
        <f>IF(OR(E239="",H239="",NOT(AND(ISNUMBER(F239),ISNUMBER(H239)))),"",H239*F239*(1+'0. Oppsett'!$C$11))</f>
        <v/>
      </c>
    </row>
    <row r="240" spans="1:9" x14ac:dyDescent="0.25">
      <c r="A240" s="143"/>
      <c r="B240" s="99"/>
      <c r="C240" s="145"/>
      <c r="D240" s="145"/>
      <c r="E240" s="19"/>
      <c r="F240" s="146" t="str">
        <f>IFERROR(IF(E240="A",'0. Oppsett'!$C$23,IF(E240="B",'0. Oppsett'!$C$24,IF(E240="C",'0. Oppsett'!$C$25,""))),"")</f>
        <v/>
      </c>
      <c r="G240" s="147"/>
      <c r="H240" s="148"/>
      <c r="I240" s="148" t="str">
        <f>IF(OR(E240="",H240="",NOT(AND(ISNUMBER(F240),ISNUMBER(H240)))),"",H240*F240*(1+'0. Oppsett'!$C$11))</f>
        <v/>
      </c>
    </row>
    <row r="241" spans="1:9" x14ac:dyDescent="0.25">
      <c r="A241" s="143"/>
      <c r="B241" s="99"/>
      <c r="C241" s="145"/>
      <c r="D241" s="145"/>
      <c r="E241" s="19"/>
      <c r="F241" s="146" t="str">
        <f>IFERROR(IF(E241="A",'0. Oppsett'!$C$23,IF(E241="B",'0. Oppsett'!$C$24,IF(E241="C",'0. Oppsett'!$C$25,""))),"")</f>
        <v/>
      </c>
      <c r="G241" s="147"/>
      <c r="H241" s="148"/>
      <c r="I241" s="148" t="str">
        <f>IF(OR(E241="",H241="",NOT(AND(ISNUMBER(F241),ISNUMBER(H241)))),"",H241*F241*(1+'0. Oppsett'!$C$11))</f>
        <v/>
      </c>
    </row>
    <row r="242" spans="1:9" x14ac:dyDescent="0.25">
      <c r="A242" s="143"/>
      <c r="B242" s="99"/>
      <c r="C242" s="145"/>
      <c r="D242" s="145"/>
      <c r="E242" s="19"/>
      <c r="F242" s="146" t="str">
        <f>IFERROR(IF(E242="A",'0. Oppsett'!$C$23,IF(E242="B",'0. Oppsett'!$C$24,IF(E242="C",'0. Oppsett'!$C$25,""))),"")</f>
        <v/>
      </c>
      <c r="G242" s="147"/>
      <c r="H242" s="148"/>
      <c r="I242" s="148" t="str">
        <f>IF(OR(E242="",H242="",NOT(AND(ISNUMBER(F242),ISNUMBER(H242)))),"",H242*F242*(1+'0. Oppsett'!$C$11))</f>
        <v/>
      </c>
    </row>
    <row r="243" spans="1:9" x14ac:dyDescent="0.25">
      <c r="A243" s="143"/>
      <c r="B243" s="99"/>
      <c r="C243" s="145"/>
      <c r="D243" s="145"/>
      <c r="E243" s="19"/>
      <c r="F243" s="146" t="str">
        <f>IFERROR(IF(E243="A",'0. Oppsett'!$C$23,IF(E243="B",'0. Oppsett'!$C$24,IF(E243="C",'0. Oppsett'!$C$25,""))),"")</f>
        <v/>
      </c>
      <c r="G243" s="147"/>
      <c r="H243" s="148"/>
      <c r="I243" s="148" t="str">
        <f>IF(OR(E243="",H243="",NOT(AND(ISNUMBER(F243),ISNUMBER(H243)))),"",H243*F243*(1+'0. Oppsett'!$C$11))</f>
        <v/>
      </c>
    </row>
    <row r="244" spans="1:9" x14ac:dyDescent="0.25">
      <c r="A244" s="143"/>
      <c r="B244" s="99"/>
      <c r="C244" s="145"/>
      <c r="D244" s="145"/>
      <c r="E244" s="19"/>
      <c r="F244" s="146" t="str">
        <f>IFERROR(IF(E244="A",'0. Oppsett'!$C$23,IF(E244="B",'0. Oppsett'!$C$24,IF(E244="C",'0. Oppsett'!$C$25,""))),"")</f>
        <v/>
      </c>
      <c r="G244" s="147"/>
      <c r="H244" s="148"/>
      <c r="I244" s="148" t="str">
        <f>IF(OR(E244="",H244="",NOT(AND(ISNUMBER(F244),ISNUMBER(H244)))),"",H244*F244*(1+'0. Oppsett'!$C$11))</f>
        <v/>
      </c>
    </row>
    <row r="245" spans="1:9" x14ac:dyDescent="0.25">
      <c r="A245" s="143"/>
      <c r="B245" s="99"/>
      <c r="C245" s="145"/>
      <c r="D245" s="145"/>
      <c r="E245" s="19"/>
      <c r="F245" s="146" t="str">
        <f>IFERROR(IF(E245="A",'0. Oppsett'!$C$23,IF(E245="B",'0. Oppsett'!$C$24,IF(E245="C",'0. Oppsett'!$C$25,""))),"")</f>
        <v/>
      </c>
      <c r="G245" s="147"/>
      <c r="H245" s="148"/>
      <c r="I245" s="148" t="str">
        <f>IF(OR(E245="",H245="",NOT(AND(ISNUMBER(F245),ISNUMBER(H245)))),"",H245*F245*(1+'0. Oppsett'!$C$11))</f>
        <v/>
      </c>
    </row>
    <row r="246" spans="1:9" x14ac:dyDescent="0.25">
      <c r="A246" s="143"/>
      <c r="B246" s="99"/>
      <c r="C246" s="145"/>
      <c r="D246" s="145"/>
      <c r="E246" s="19"/>
      <c r="F246" s="146" t="str">
        <f>IFERROR(IF(E246="A",'0. Oppsett'!$C$23,IF(E246="B",'0. Oppsett'!$C$24,IF(E246="C",'0. Oppsett'!$C$25,""))),"")</f>
        <v/>
      </c>
      <c r="G246" s="147"/>
      <c r="H246" s="148"/>
      <c r="I246" s="148" t="str">
        <f>IF(OR(E246="",H246="",NOT(AND(ISNUMBER(F246),ISNUMBER(H246)))),"",H246*F246*(1+'0. Oppsett'!$C$11))</f>
        <v/>
      </c>
    </row>
    <row r="247" spans="1:9" x14ac:dyDescent="0.25">
      <c r="A247" s="143"/>
      <c r="B247" s="99"/>
      <c r="C247" s="145"/>
      <c r="D247" s="145"/>
      <c r="E247" s="19"/>
      <c r="F247" s="146" t="str">
        <f>IFERROR(IF(E247="A",'0. Oppsett'!$C$23,IF(E247="B",'0. Oppsett'!$C$24,IF(E247="C",'0. Oppsett'!$C$25,""))),"")</f>
        <v/>
      </c>
      <c r="G247" s="147"/>
      <c r="H247" s="148"/>
      <c r="I247" s="148" t="str">
        <f>IF(OR(E247="",H247="",NOT(AND(ISNUMBER(F247),ISNUMBER(H247)))),"",H247*F247*(1+'0. Oppsett'!$C$11))</f>
        <v/>
      </c>
    </row>
    <row r="248" spans="1:9" x14ac:dyDescent="0.25">
      <c r="A248" s="143"/>
      <c r="B248" s="99"/>
      <c r="C248" s="145"/>
      <c r="D248" s="145"/>
      <c r="E248" s="19"/>
      <c r="F248" s="146" t="str">
        <f>IFERROR(IF(E248="A",'0. Oppsett'!$C$23,IF(E248="B",'0. Oppsett'!$C$24,IF(E248="C",'0. Oppsett'!$C$25,""))),"")</f>
        <v/>
      </c>
      <c r="G248" s="147"/>
      <c r="H248" s="148"/>
      <c r="I248" s="148" t="str">
        <f>IF(OR(E248="",H248="",NOT(AND(ISNUMBER(F248),ISNUMBER(H248)))),"",H248*F248*(1+'0. Oppsett'!$C$11))</f>
        <v/>
      </c>
    </row>
    <row r="249" spans="1:9" x14ac:dyDescent="0.25">
      <c r="A249" s="143"/>
      <c r="B249" s="99"/>
      <c r="C249" s="145"/>
      <c r="D249" s="145"/>
      <c r="E249" s="19"/>
      <c r="F249" s="146" t="str">
        <f>IFERROR(IF(E249="A",'0. Oppsett'!$C$23,IF(E249="B",'0. Oppsett'!$C$24,IF(E249="C",'0. Oppsett'!$C$25,""))),"")</f>
        <v/>
      </c>
      <c r="G249" s="147"/>
      <c r="H249" s="148"/>
      <c r="I249" s="148" t="str">
        <f>IF(OR(E249="",H249="",NOT(AND(ISNUMBER(F249),ISNUMBER(H249)))),"",H249*F249*(1+'0. Oppsett'!$C$11))</f>
        <v/>
      </c>
    </row>
    <row r="250" spans="1:9" x14ac:dyDescent="0.25">
      <c r="A250" s="143"/>
      <c r="B250" s="99"/>
      <c r="C250" s="145"/>
      <c r="D250" s="145"/>
      <c r="E250" s="19"/>
      <c r="F250" s="146" t="str">
        <f>IFERROR(IF(E250="A",'0. Oppsett'!$C$23,IF(E250="B",'0. Oppsett'!$C$24,IF(E250="C",'0. Oppsett'!$C$25,""))),"")</f>
        <v/>
      </c>
      <c r="G250" s="147"/>
      <c r="H250" s="148"/>
      <c r="I250" s="148" t="str">
        <f>IF(OR(E250="",H250="",NOT(AND(ISNUMBER(F250),ISNUMBER(H250)))),"",H250*F250*(1+'0. Oppsett'!$C$11))</f>
        <v/>
      </c>
    </row>
    <row r="251" spans="1:9" x14ac:dyDescent="0.25">
      <c r="A251" s="143"/>
      <c r="B251" s="99"/>
      <c r="C251" s="145"/>
      <c r="D251" s="145"/>
      <c r="E251" s="19"/>
      <c r="F251" s="146" t="str">
        <f>IFERROR(IF(E251="A",'0. Oppsett'!$C$23,IF(E251="B",'0. Oppsett'!$C$24,IF(E251="C",'0. Oppsett'!$C$25,""))),"")</f>
        <v/>
      </c>
      <c r="G251" s="147"/>
      <c r="H251" s="148"/>
      <c r="I251" s="148" t="str">
        <f>IF(OR(E251="",H251="",NOT(AND(ISNUMBER(F251),ISNUMBER(H251)))),"",H251*F251*(1+'0. Oppsett'!$C$11))</f>
        <v/>
      </c>
    </row>
    <row r="252" spans="1:9" x14ac:dyDescent="0.25">
      <c r="A252" s="143"/>
      <c r="B252" s="99"/>
      <c r="C252" s="145"/>
      <c r="D252" s="145"/>
      <c r="E252" s="19"/>
      <c r="F252" s="146" t="str">
        <f>IFERROR(IF(E252="A",'0. Oppsett'!$C$23,IF(E252="B",'0. Oppsett'!$C$24,IF(E252="C",'0. Oppsett'!$C$25,""))),"")</f>
        <v/>
      </c>
      <c r="G252" s="147"/>
      <c r="H252" s="148"/>
      <c r="I252" s="148" t="str">
        <f>IF(OR(E252="",H252="",NOT(AND(ISNUMBER(F252),ISNUMBER(H252)))),"",H252*F252*(1+'0. Oppsett'!$C$11))</f>
        <v/>
      </c>
    </row>
    <row r="253" spans="1:9" x14ac:dyDescent="0.25">
      <c r="A253" s="143"/>
      <c r="B253" s="99"/>
      <c r="C253" s="145"/>
      <c r="D253" s="145"/>
      <c r="E253" s="19"/>
      <c r="F253" s="146" t="str">
        <f>IFERROR(IF(E253="A",'0. Oppsett'!$C$23,IF(E253="B",'0. Oppsett'!$C$24,IF(E253="C",'0. Oppsett'!$C$25,""))),"")</f>
        <v/>
      </c>
      <c r="G253" s="147"/>
      <c r="H253" s="148"/>
      <c r="I253" s="148" t="str">
        <f>IF(OR(E253="",H253="",NOT(AND(ISNUMBER(F253),ISNUMBER(H253)))),"",H253*F253*(1+'0. Oppsett'!$C$11))</f>
        <v/>
      </c>
    </row>
    <row r="254" spans="1:9" x14ac:dyDescent="0.25">
      <c r="A254" s="143"/>
      <c r="B254" s="99"/>
      <c r="C254" s="145"/>
      <c r="D254" s="145"/>
      <c r="E254" s="19"/>
      <c r="F254" s="146" t="str">
        <f>IFERROR(IF(E254="A",'0. Oppsett'!$C$23,IF(E254="B",'0. Oppsett'!$C$24,IF(E254="C",'0. Oppsett'!$C$25,""))),"")</f>
        <v/>
      </c>
      <c r="G254" s="147"/>
      <c r="H254" s="148"/>
      <c r="I254" s="148" t="str">
        <f>IF(OR(E254="",H254="",NOT(AND(ISNUMBER(F254),ISNUMBER(H254)))),"",H254*F254*(1+'0. Oppsett'!$C$11))</f>
        <v/>
      </c>
    </row>
    <row r="255" spans="1:9" x14ac:dyDescent="0.25">
      <c r="A255" s="143"/>
      <c r="B255" s="99"/>
      <c r="C255" s="145"/>
      <c r="D255" s="145"/>
      <c r="E255" s="19"/>
      <c r="F255" s="146" t="str">
        <f>IFERROR(IF(E255="A",'0. Oppsett'!$C$23,IF(E255="B",'0. Oppsett'!$C$24,IF(E255="C",'0. Oppsett'!$C$25,""))),"")</f>
        <v/>
      </c>
      <c r="G255" s="147"/>
      <c r="H255" s="148"/>
      <c r="I255" s="148" t="str">
        <f>IF(OR(E255="",H255="",NOT(AND(ISNUMBER(F255),ISNUMBER(H255)))),"",H255*F255*(1+'0. Oppsett'!$C$11))</f>
        <v/>
      </c>
    </row>
    <row r="256" spans="1:9" x14ac:dyDescent="0.25">
      <c r="A256" s="143"/>
      <c r="B256" s="99"/>
      <c r="C256" s="145"/>
      <c r="D256" s="145"/>
      <c r="E256" s="19"/>
      <c r="F256" s="146" t="str">
        <f>IFERROR(IF(E256="A",'0. Oppsett'!$C$23,IF(E256="B",'0. Oppsett'!$C$24,IF(E256="C",'0. Oppsett'!$C$25,""))),"")</f>
        <v/>
      </c>
      <c r="G256" s="147"/>
      <c r="H256" s="148"/>
      <c r="I256" s="148" t="str">
        <f>IF(OR(E256="",H256="",NOT(AND(ISNUMBER(F256),ISNUMBER(H256)))),"",H256*F256*(1+'0. Oppsett'!$C$11))</f>
        <v/>
      </c>
    </row>
    <row r="257" spans="1:9" x14ac:dyDescent="0.25">
      <c r="A257" s="143"/>
      <c r="B257" s="99"/>
      <c r="C257" s="145"/>
      <c r="D257" s="145"/>
      <c r="E257" s="19"/>
      <c r="F257" s="146" t="str">
        <f>IFERROR(IF(E257="A",'0. Oppsett'!$C$23,IF(E257="B",'0. Oppsett'!$C$24,IF(E257="C",'0. Oppsett'!$C$25,""))),"")</f>
        <v/>
      </c>
      <c r="G257" s="147"/>
      <c r="H257" s="148"/>
      <c r="I257" s="148" t="str">
        <f>IF(OR(E257="",H257="",NOT(AND(ISNUMBER(F257),ISNUMBER(H257)))),"",H257*F257*(1+'0. Oppsett'!$C$11))</f>
        <v/>
      </c>
    </row>
    <row r="258" spans="1:9" x14ac:dyDescent="0.25">
      <c r="A258" s="143"/>
      <c r="B258" s="99"/>
      <c r="C258" s="145"/>
      <c r="D258" s="145"/>
      <c r="E258" s="19"/>
      <c r="F258" s="146" t="str">
        <f>IFERROR(IF(E258="A",'0. Oppsett'!$C$23,IF(E258="B",'0. Oppsett'!$C$24,IF(E258="C",'0. Oppsett'!$C$25,""))),"")</f>
        <v/>
      </c>
      <c r="G258" s="147"/>
      <c r="H258" s="148"/>
      <c r="I258" s="148" t="str">
        <f>IF(OR(E258="",H258="",NOT(AND(ISNUMBER(F258),ISNUMBER(H258)))),"",H258*F258*(1+'0. Oppsett'!$C$11))</f>
        <v/>
      </c>
    </row>
    <row r="259" spans="1:9" x14ac:dyDescent="0.25">
      <c r="A259" s="143"/>
      <c r="B259" s="99"/>
      <c r="C259" s="145"/>
      <c r="D259" s="145"/>
      <c r="E259" s="19"/>
      <c r="F259" s="146" t="str">
        <f>IFERROR(IF(E259="A",'0. Oppsett'!$C$23,IF(E259="B",'0. Oppsett'!$C$24,IF(E259="C",'0. Oppsett'!$C$25,""))),"")</f>
        <v/>
      </c>
      <c r="G259" s="147"/>
      <c r="H259" s="148"/>
      <c r="I259" s="148" t="str">
        <f>IF(OR(E259="",H259="",NOT(AND(ISNUMBER(F259),ISNUMBER(H259)))),"",H259*F259*(1+'0. Oppsett'!$C$11))</f>
        <v/>
      </c>
    </row>
    <row r="260" spans="1:9" x14ac:dyDescent="0.25">
      <c r="A260" s="143"/>
      <c r="B260" s="99"/>
      <c r="C260" s="145"/>
      <c r="D260" s="145"/>
      <c r="E260" s="19"/>
      <c r="F260" s="146" t="str">
        <f>IFERROR(IF(E260="A",'0. Oppsett'!$C$23,IF(E260="B",'0. Oppsett'!$C$24,IF(E260="C",'0. Oppsett'!$C$25,""))),"")</f>
        <v/>
      </c>
      <c r="G260" s="147"/>
      <c r="H260" s="148"/>
      <c r="I260" s="148" t="str">
        <f>IF(OR(E260="",H260="",NOT(AND(ISNUMBER(F260),ISNUMBER(H260)))),"",H260*F260*(1+'0. Oppsett'!$C$11))</f>
        <v/>
      </c>
    </row>
    <row r="261" spans="1:9" x14ac:dyDescent="0.25">
      <c r="A261" s="143"/>
      <c r="B261" s="99"/>
      <c r="C261" s="145"/>
      <c r="D261" s="145"/>
      <c r="E261" s="19"/>
      <c r="F261" s="146" t="str">
        <f>IFERROR(IF(E261="A",'0. Oppsett'!$C$23,IF(E261="B",'0. Oppsett'!$C$24,IF(E261="C",'0. Oppsett'!$C$25,""))),"")</f>
        <v/>
      </c>
      <c r="G261" s="147"/>
      <c r="H261" s="148"/>
      <c r="I261" s="148" t="str">
        <f>IF(OR(E261="",H261="",NOT(AND(ISNUMBER(F261),ISNUMBER(H261)))),"",H261*F261*(1+'0. Oppsett'!$C$11))</f>
        <v/>
      </c>
    </row>
    <row r="262" spans="1:9" x14ac:dyDescent="0.25">
      <c r="A262" s="143"/>
      <c r="B262" s="99"/>
      <c r="C262" s="145"/>
      <c r="D262" s="145"/>
      <c r="E262" s="19"/>
      <c r="F262" s="146" t="str">
        <f>IFERROR(IF(E262="A",'0. Oppsett'!$C$23,IF(E262="B",'0. Oppsett'!$C$24,IF(E262="C",'0. Oppsett'!$C$25,""))),"")</f>
        <v/>
      </c>
      <c r="G262" s="147"/>
      <c r="H262" s="148"/>
      <c r="I262" s="148" t="str">
        <f>IF(OR(E262="",H262="",NOT(AND(ISNUMBER(F262),ISNUMBER(H262)))),"",H262*F262*(1+'0. Oppsett'!$C$11))</f>
        <v/>
      </c>
    </row>
    <row r="263" spans="1:9" x14ac:dyDescent="0.25">
      <c r="A263" s="143"/>
      <c r="B263" s="99"/>
      <c r="C263" s="145"/>
      <c r="D263" s="145"/>
      <c r="E263" s="19"/>
      <c r="F263" s="146" t="str">
        <f>IFERROR(IF(E263="A",'0. Oppsett'!$C$23,IF(E263="B",'0. Oppsett'!$C$24,IF(E263="C",'0. Oppsett'!$C$25,""))),"")</f>
        <v/>
      </c>
      <c r="G263" s="147"/>
      <c r="H263" s="148"/>
      <c r="I263" s="148" t="str">
        <f>IF(OR(E263="",H263="",NOT(AND(ISNUMBER(F263),ISNUMBER(H263)))),"",H263*F263*(1+'0. Oppsett'!$C$11))</f>
        <v/>
      </c>
    </row>
    <row r="264" spans="1:9" x14ac:dyDescent="0.25">
      <c r="A264" s="143"/>
      <c r="B264" s="99"/>
      <c r="C264" s="145"/>
      <c r="D264" s="145"/>
      <c r="E264" s="19"/>
      <c r="F264" s="146" t="str">
        <f>IFERROR(IF(E264="A",'0. Oppsett'!$C$23,IF(E264="B",'0. Oppsett'!$C$24,IF(E264="C",'0. Oppsett'!$C$25,""))),"")</f>
        <v/>
      </c>
      <c r="G264" s="147"/>
      <c r="H264" s="148"/>
      <c r="I264" s="148" t="str">
        <f>IF(OR(E264="",H264="",NOT(AND(ISNUMBER(F264),ISNUMBER(H264)))),"",H264*F264*(1+'0. Oppsett'!$C$11))</f>
        <v/>
      </c>
    </row>
    <row r="265" spans="1:9" x14ac:dyDescent="0.25">
      <c r="A265" s="143"/>
      <c r="B265" s="99"/>
      <c r="C265" s="145"/>
      <c r="D265" s="145"/>
      <c r="E265" s="19"/>
      <c r="F265" s="146" t="str">
        <f>IFERROR(IF(E265="A",'0. Oppsett'!$C$23,IF(E265="B",'0. Oppsett'!$C$24,IF(E265="C",'0. Oppsett'!$C$25,""))),"")</f>
        <v/>
      </c>
      <c r="G265" s="147"/>
      <c r="H265" s="148"/>
      <c r="I265" s="148" t="str">
        <f>IF(OR(E265="",H265="",NOT(AND(ISNUMBER(F265),ISNUMBER(H265)))),"",H265*F265*(1+'0. Oppsett'!$C$11))</f>
        <v/>
      </c>
    </row>
    <row r="266" spans="1:9" x14ac:dyDescent="0.25">
      <c r="A266" s="143"/>
      <c r="B266" s="99"/>
      <c r="C266" s="145"/>
      <c r="D266" s="145"/>
      <c r="E266" s="19"/>
      <c r="F266" s="146" t="str">
        <f>IFERROR(IF(E266="A",'0. Oppsett'!$C$23,IF(E266="B",'0. Oppsett'!$C$24,IF(E266="C",'0. Oppsett'!$C$25,""))),"")</f>
        <v/>
      </c>
      <c r="G266" s="147"/>
      <c r="H266" s="148"/>
      <c r="I266" s="148" t="str">
        <f>IF(OR(E266="",H266="",NOT(AND(ISNUMBER(F266),ISNUMBER(H266)))),"",H266*F266*(1+'0. Oppsett'!$C$11))</f>
        <v/>
      </c>
    </row>
    <row r="267" spans="1:9" x14ac:dyDescent="0.25">
      <c r="A267" s="143"/>
      <c r="B267" s="99"/>
      <c r="C267" s="145"/>
      <c r="D267" s="145"/>
      <c r="E267" s="19"/>
      <c r="F267" s="146" t="str">
        <f>IFERROR(IF(E267="A",'0. Oppsett'!$C$23,IF(E267="B",'0. Oppsett'!$C$24,IF(E267="C",'0. Oppsett'!$C$25,""))),"")</f>
        <v/>
      </c>
      <c r="G267" s="147"/>
      <c r="H267" s="148"/>
      <c r="I267" s="148" t="str">
        <f>IF(OR(E267="",H267="",NOT(AND(ISNUMBER(F267),ISNUMBER(H267)))),"",H267*F267*(1+'0. Oppsett'!$C$11))</f>
        <v/>
      </c>
    </row>
    <row r="268" spans="1:9" x14ac:dyDescent="0.25">
      <c r="A268" s="143"/>
      <c r="B268" s="99"/>
      <c r="C268" s="145"/>
      <c r="D268" s="145"/>
      <c r="E268" s="19"/>
      <c r="F268" s="146" t="str">
        <f>IFERROR(IF(E268="A",'0. Oppsett'!$C$23,IF(E268="B",'0. Oppsett'!$C$24,IF(E268="C",'0. Oppsett'!$C$25,""))),"")</f>
        <v/>
      </c>
      <c r="G268" s="147"/>
      <c r="H268" s="148"/>
      <c r="I268" s="148" t="str">
        <f>IF(OR(E268="",H268="",NOT(AND(ISNUMBER(F268),ISNUMBER(H268)))),"",H268*F268*(1+'0. Oppsett'!$C$11))</f>
        <v/>
      </c>
    </row>
    <row r="269" spans="1:9" x14ac:dyDescent="0.25">
      <c r="A269" s="143"/>
      <c r="B269" s="99"/>
      <c r="C269" s="145"/>
      <c r="D269" s="145"/>
      <c r="E269" s="19"/>
      <c r="F269" s="146" t="str">
        <f>IFERROR(IF(E269="A",'0. Oppsett'!$C$23,IF(E269="B",'0. Oppsett'!$C$24,IF(E269="C",'0. Oppsett'!$C$25,""))),"")</f>
        <v/>
      </c>
      <c r="G269" s="147"/>
      <c r="H269" s="148"/>
      <c r="I269" s="148" t="str">
        <f>IF(OR(E269="",H269="",NOT(AND(ISNUMBER(F269),ISNUMBER(H269)))),"",H269*F269*(1+'0. Oppsett'!$C$11))</f>
        <v/>
      </c>
    </row>
    <row r="270" spans="1:9" x14ac:dyDescent="0.25">
      <c r="A270" s="143"/>
      <c r="B270" s="99"/>
      <c r="C270" s="145"/>
      <c r="D270" s="145"/>
      <c r="E270" s="19"/>
      <c r="F270" s="146" t="str">
        <f>IFERROR(IF(E270="A",'0. Oppsett'!$C$23,IF(E270="B",'0. Oppsett'!$C$24,IF(E270="C",'0. Oppsett'!$C$25,""))),"")</f>
        <v/>
      </c>
      <c r="G270" s="147"/>
      <c r="H270" s="148"/>
      <c r="I270" s="148" t="str">
        <f>IF(OR(E270="",H270="",NOT(AND(ISNUMBER(F270),ISNUMBER(H270)))),"",H270*F270*(1+'0. Oppsett'!$C$11))</f>
        <v/>
      </c>
    </row>
    <row r="271" spans="1:9" x14ac:dyDescent="0.25">
      <c r="A271" s="143"/>
      <c r="B271" s="99"/>
      <c r="C271" s="145"/>
      <c r="D271" s="145"/>
      <c r="E271" s="19"/>
      <c r="F271" s="146" t="str">
        <f>IFERROR(IF(E271="A",'0. Oppsett'!$C$23,IF(E271="B",'0. Oppsett'!$C$24,IF(E271="C",'0. Oppsett'!$C$25,""))),"")</f>
        <v/>
      </c>
      <c r="G271" s="147"/>
      <c r="H271" s="148"/>
      <c r="I271" s="148" t="str">
        <f>IF(OR(E271="",H271="",NOT(AND(ISNUMBER(F271),ISNUMBER(H271)))),"",H271*F271*(1+'0. Oppsett'!$C$11))</f>
        <v/>
      </c>
    </row>
    <row r="272" spans="1:9" x14ac:dyDescent="0.25">
      <c r="A272" s="143"/>
      <c r="B272" s="99"/>
      <c r="C272" s="145"/>
      <c r="D272" s="145"/>
      <c r="E272" s="19"/>
      <c r="F272" s="146" t="str">
        <f>IFERROR(IF(E272="A",'0. Oppsett'!$C$23,IF(E272="B",'0. Oppsett'!$C$24,IF(E272="C",'0. Oppsett'!$C$25,""))),"")</f>
        <v/>
      </c>
      <c r="G272" s="147"/>
      <c r="H272" s="148"/>
      <c r="I272" s="148" t="str">
        <f>IF(OR(E272="",H272="",NOT(AND(ISNUMBER(F272),ISNUMBER(H272)))),"",H272*F272*(1+'0. Oppsett'!$C$11))</f>
        <v/>
      </c>
    </row>
    <row r="273" spans="1:9" x14ac:dyDescent="0.25">
      <c r="A273" s="143"/>
      <c r="B273" s="99"/>
      <c r="C273" s="145"/>
      <c r="D273" s="145"/>
      <c r="E273" s="19"/>
      <c r="F273" s="146" t="str">
        <f>IFERROR(IF(E273="A",'0. Oppsett'!$C$23,IF(E273="B",'0. Oppsett'!$C$24,IF(E273="C",'0. Oppsett'!$C$25,""))),"")</f>
        <v/>
      </c>
      <c r="G273" s="147"/>
      <c r="H273" s="148"/>
      <c r="I273" s="148" t="str">
        <f>IF(OR(E273="",H273="",NOT(AND(ISNUMBER(F273),ISNUMBER(H273)))),"",H273*F273*(1+'0. Oppsett'!$C$11))</f>
        <v/>
      </c>
    </row>
    <row r="274" spans="1:9" x14ac:dyDescent="0.25">
      <c r="A274" s="143"/>
      <c r="B274" s="99"/>
      <c r="C274" s="145"/>
      <c r="D274" s="145"/>
      <c r="E274" s="19"/>
      <c r="F274" s="146" t="str">
        <f>IFERROR(IF(E274="A",'0. Oppsett'!$C$23,IF(E274="B",'0. Oppsett'!$C$24,IF(E274="C",'0. Oppsett'!$C$25,""))),"")</f>
        <v/>
      </c>
      <c r="G274" s="147"/>
      <c r="H274" s="148"/>
      <c r="I274" s="148" t="str">
        <f>IF(OR(E274="",H274="",NOT(AND(ISNUMBER(F274),ISNUMBER(H274)))),"",H274*F274*(1+'0. Oppsett'!$C$11))</f>
        <v/>
      </c>
    </row>
    <row r="275" spans="1:9" x14ac:dyDescent="0.25">
      <c r="A275" s="143"/>
      <c r="B275" s="99"/>
      <c r="C275" s="145"/>
      <c r="D275" s="145"/>
      <c r="E275" s="19"/>
      <c r="F275" s="146" t="str">
        <f>IFERROR(IF(E275="A",'0. Oppsett'!$C$23,IF(E275="B",'0. Oppsett'!$C$24,IF(E275="C",'0. Oppsett'!$C$25,""))),"")</f>
        <v/>
      </c>
      <c r="G275" s="147"/>
      <c r="H275" s="148"/>
      <c r="I275" s="148" t="str">
        <f>IF(OR(E275="",H275="",NOT(AND(ISNUMBER(F275),ISNUMBER(H275)))),"",H275*F275*(1+'0. Oppsett'!$C$11))</f>
        <v/>
      </c>
    </row>
    <row r="276" spans="1:9" x14ac:dyDescent="0.25">
      <c r="A276" s="143"/>
      <c r="B276" s="99"/>
      <c r="C276" s="145"/>
      <c r="D276" s="145"/>
      <c r="E276" s="19"/>
      <c r="F276" s="146" t="str">
        <f>IFERROR(IF(E276="A",'0. Oppsett'!$C$23,IF(E276="B",'0. Oppsett'!$C$24,IF(E276="C",'0. Oppsett'!$C$25,""))),"")</f>
        <v/>
      </c>
      <c r="G276" s="147"/>
      <c r="H276" s="148"/>
      <c r="I276" s="148" t="str">
        <f>IF(OR(E276="",H276="",NOT(AND(ISNUMBER(F276),ISNUMBER(H276)))),"",H276*F276*(1+'0. Oppsett'!$C$11))</f>
        <v/>
      </c>
    </row>
    <row r="277" spans="1:9" x14ac:dyDescent="0.25">
      <c r="A277" s="143"/>
      <c r="B277" s="99"/>
      <c r="C277" s="145"/>
      <c r="D277" s="145"/>
      <c r="E277" s="19"/>
      <c r="F277" s="146" t="str">
        <f>IFERROR(IF(E277="A",'0. Oppsett'!$C$23,IF(E277="B",'0. Oppsett'!$C$24,IF(E277="C",'0. Oppsett'!$C$25,""))),"")</f>
        <v/>
      </c>
      <c r="G277" s="147"/>
      <c r="H277" s="148"/>
      <c r="I277" s="148" t="str">
        <f>IF(OR(E277="",H277="",NOT(AND(ISNUMBER(F277),ISNUMBER(H277)))),"",H277*F277*(1+'0. Oppsett'!$C$11))</f>
        <v/>
      </c>
    </row>
    <row r="278" spans="1:9" x14ac:dyDescent="0.25">
      <c r="A278" s="143"/>
      <c r="B278" s="99"/>
      <c r="C278" s="145"/>
      <c r="D278" s="145"/>
      <c r="E278" s="19"/>
      <c r="F278" s="146" t="str">
        <f>IFERROR(IF(E278="A",'0. Oppsett'!$C$23,IF(E278="B",'0. Oppsett'!$C$24,IF(E278="C",'0. Oppsett'!$C$25,""))),"")</f>
        <v/>
      </c>
      <c r="G278" s="147"/>
      <c r="H278" s="148"/>
      <c r="I278" s="148" t="str">
        <f>IF(OR(E278="",H278="",NOT(AND(ISNUMBER(F278),ISNUMBER(H278)))),"",H278*F278*(1+'0. Oppsett'!$C$11))</f>
        <v/>
      </c>
    </row>
    <row r="279" spans="1:9" x14ac:dyDescent="0.25">
      <c r="A279" s="143"/>
      <c r="B279" s="99"/>
      <c r="C279" s="145"/>
      <c r="D279" s="145"/>
      <c r="E279" s="19"/>
      <c r="F279" s="146" t="str">
        <f>IFERROR(IF(E279="A",'0. Oppsett'!$C$23,IF(E279="B",'0. Oppsett'!$C$24,IF(E279="C",'0. Oppsett'!$C$25,""))),"")</f>
        <v/>
      </c>
      <c r="G279" s="147"/>
      <c r="H279" s="148"/>
      <c r="I279" s="148" t="str">
        <f>IF(OR(E279="",H279="",NOT(AND(ISNUMBER(F279),ISNUMBER(H279)))),"",H279*F279*(1+'0. Oppsett'!$C$11))</f>
        <v/>
      </c>
    </row>
    <row r="280" spans="1:9" x14ac:dyDescent="0.25">
      <c r="A280" s="143"/>
      <c r="B280" s="99"/>
      <c r="C280" s="145"/>
      <c r="D280" s="145"/>
      <c r="E280" s="19"/>
      <c r="F280" s="146" t="str">
        <f>IFERROR(IF(E280="A",'0. Oppsett'!$C$23,IF(E280="B",'0. Oppsett'!$C$24,IF(E280="C",'0. Oppsett'!$C$25,""))),"")</f>
        <v/>
      </c>
      <c r="G280" s="147"/>
      <c r="H280" s="148"/>
      <c r="I280" s="148" t="str">
        <f>IF(OR(E280="",H280="",NOT(AND(ISNUMBER(F280),ISNUMBER(H280)))),"",H280*F280*(1+'0. Oppsett'!$C$11))</f>
        <v/>
      </c>
    </row>
    <row r="281" spans="1:9" x14ac:dyDescent="0.25">
      <c r="A281" s="143"/>
      <c r="B281" s="99"/>
      <c r="C281" s="145"/>
      <c r="D281" s="145"/>
      <c r="E281" s="19"/>
      <c r="F281" s="146" t="str">
        <f>IFERROR(IF(E281="A",'0. Oppsett'!$C$23,IF(E281="B",'0. Oppsett'!$C$24,IF(E281="C",'0. Oppsett'!$C$25,""))),"")</f>
        <v/>
      </c>
      <c r="G281" s="147"/>
      <c r="H281" s="148"/>
      <c r="I281" s="148" t="str">
        <f>IF(OR(E281="",H281="",NOT(AND(ISNUMBER(F281),ISNUMBER(H281)))),"",H281*F281*(1+'0. Oppsett'!$C$11))</f>
        <v/>
      </c>
    </row>
    <row r="282" spans="1:9" x14ac:dyDescent="0.25">
      <c r="A282" s="143"/>
      <c r="B282" s="99"/>
      <c r="C282" s="145"/>
      <c r="D282" s="145"/>
      <c r="E282" s="19"/>
      <c r="F282" s="146" t="str">
        <f>IFERROR(IF(E282="A",'0. Oppsett'!$C$23,IF(E282="B",'0. Oppsett'!$C$24,IF(E282="C",'0. Oppsett'!$C$25,""))),"")</f>
        <v/>
      </c>
      <c r="G282" s="147"/>
      <c r="H282" s="148"/>
      <c r="I282" s="148" t="str">
        <f>IF(OR(E282="",H282="",NOT(AND(ISNUMBER(F282),ISNUMBER(H282)))),"",H282*F282*(1+'0. Oppsett'!$C$11))</f>
        <v/>
      </c>
    </row>
    <row r="283" spans="1:9" x14ac:dyDescent="0.25">
      <c r="A283" s="143"/>
      <c r="B283" s="99"/>
      <c r="C283" s="145"/>
      <c r="D283" s="145"/>
      <c r="E283" s="19"/>
      <c r="F283" s="146" t="str">
        <f>IFERROR(IF(E283="A",'0. Oppsett'!$C$23,IF(E283="B",'0. Oppsett'!$C$24,IF(E283="C",'0. Oppsett'!$C$25,""))),"")</f>
        <v/>
      </c>
      <c r="G283" s="147"/>
      <c r="H283" s="148"/>
      <c r="I283" s="148" t="str">
        <f>IF(OR(E283="",H283="",NOT(AND(ISNUMBER(F283),ISNUMBER(H283)))),"",H283*F283*(1+'0. Oppsett'!$C$11))</f>
        <v/>
      </c>
    </row>
    <row r="284" spans="1:9" x14ac:dyDescent="0.25">
      <c r="A284" s="143"/>
      <c r="B284" s="99"/>
      <c r="C284" s="145"/>
      <c r="D284" s="145"/>
      <c r="E284" s="19"/>
      <c r="F284" s="146" t="str">
        <f>IFERROR(IF(E284="A",'0. Oppsett'!$C$23,IF(E284="B",'0. Oppsett'!$C$24,IF(E284="C",'0. Oppsett'!$C$25,""))),"")</f>
        <v/>
      </c>
      <c r="G284" s="147"/>
      <c r="H284" s="148"/>
      <c r="I284" s="148" t="str">
        <f>IF(OR(E284="",H284="",NOT(AND(ISNUMBER(F284),ISNUMBER(H284)))),"",H284*F284*(1+'0. Oppsett'!$C$11))</f>
        <v/>
      </c>
    </row>
    <row r="285" spans="1:9" x14ac:dyDescent="0.25">
      <c r="A285" s="143"/>
      <c r="B285" s="99"/>
      <c r="C285" s="145"/>
      <c r="D285" s="145"/>
      <c r="E285" s="19"/>
      <c r="F285" s="146" t="str">
        <f>IFERROR(IF(E285="A",'0. Oppsett'!$C$23,IF(E285="B",'0. Oppsett'!$C$24,IF(E285="C",'0. Oppsett'!$C$25,""))),"")</f>
        <v/>
      </c>
      <c r="G285" s="147"/>
      <c r="H285" s="148"/>
      <c r="I285" s="148" t="str">
        <f>IF(OR(E285="",H285="",NOT(AND(ISNUMBER(F285),ISNUMBER(H285)))),"",H285*F285*(1+'0. Oppsett'!$C$11))</f>
        <v/>
      </c>
    </row>
    <row r="286" spans="1:9" x14ac:dyDescent="0.25">
      <c r="A286" s="143"/>
      <c r="B286" s="99"/>
      <c r="C286" s="145"/>
      <c r="D286" s="145"/>
      <c r="E286" s="19"/>
      <c r="F286" s="146" t="str">
        <f>IFERROR(IF(E286="A",'0. Oppsett'!$C$23,IF(E286="B",'0. Oppsett'!$C$24,IF(E286="C",'0. Oppsett'!$C$25,""))),"")</f>
        <v/>
      </c>
      <c r="G286" s="147"/>
      <c r="H286" s="148"/>
      <c r="I286" s="148" t="str">
        <f>IF(OR(E286="",H286="",NOT(AND(ISNUMBER(F286),ISNUMBER(H286)))),"",H286*F286*(1+'0. Oppsett'!$C$11))</f>
        <v/>
      </c>
    </row>
    <row r="287" spans="1:9" x14ac:dyDescent="0.25">
      <c r="A287" s="143"/>
      <c r="B287" s="99"/>
      <c r="C287" s="145"/>
      <c r="D287" s="145"/>
      <c r="E287" s="19"/>
      <c r="F287" s="146" t="str">
        <f>IFERROR(IF(E287="A",'0. Oppsett'!$C$23,IF(E287="B",'0. Oppsett'!$C$24,IF(E287="C",'0. Oppsett'!$C$25,""))),"")</f>
        <v/>
      </c>
      <c r="G287" s="147"/>
      <c r="H287" s="148"/>
      <c r="I287" s="148" t="str">
        <f>IF(OR(E287="",H287="",NOT(AND(ISNUMBER(F287),ISNUMBER(H287)))),"",H287*F287*(1+'0. Oppsett'!$C$11))</f>
        <v/>
      </c>
    </row>
    <row r="288" spans="1:9" x14ac:dyDescent="0.25">
      <c r="A288" s="143"/>
      <c r="B288" s="99"/>
      <c r="C288" s="145"/>
      <c r="D288" s="145"/>
      <c r="E288" s="19"/>
      <c r="F288" s="146" t="str">
        <f>IFERROR(IF(E288="A",'0. Oppsett'!$C$23,IF(E288="B",'0. Oppsett'!$C$24,IF(E288="C",'0. Oppsett'!$C$25,""))),"")</f>
        <v/>
      </c>
      <c r="G288" s="147"/>
      <c r="H288" s="148"/>
      <c r="I288" s="148" t="str">
        <f>IF(OR(E288="",H288="",NOT(AND(ISNUMBER(F288),ISNUMBER(H288)))),"",H288*F288*(1+'0. Oppsett'!$C$11))</f>
        <v/>
      </c>
    </row>
    <row r="289" spans="1:9" x14ac:dyDescent="0.25">
      <c r="A289" s="143"/>
      <c r="B289" s="99"/>
      <c r="C289" s="145"/>
      <c r="D289" s="145"/>
      <c r="E289" s="19"/>
      <c r="F289" s="146" t="str">
        <f>IFERROR(IF(E289="A",'0. Oppsett'!$C$23,IF(E289="B",'0. Oppsett'!$C$24,IF(E289="C",'0. Oppsett'!$C$25,""))),"")</f>
        <v/>
      </c>
      <c r="G289" s="147"/>
      <c r="H289" s="148"/>
      <c r="I289" s="148" t="str">
        <f>IF(OR(E289="",H289="",NOT(AND(ISNUMBER(F289),ISNUMBER(H289)))),"",H289*F289*(1+'0. Oppsett'!$C$11))</f>
        <v/>
      </c>
    </row>
    <row r="290" spans="1:9" x14ac:dyDescent="0.25">
      <c r="A290" s="143"/>
      <c r="B290" s="99"/>
      <c r="C290" s="145"/>
      <c r="D290" s="145"/>
      <c r="E290" s="19"/>
      <c r="F290" s="146" t="str">
        <f>IFERROR(IF(E290="A",'0. Oppsett'!$C$23,IF(E290="B",'0. Oppsett'!$C$24,IF(E290="C",'0. Oppsett'!$C$25,""))),"")</f>
        <v/>
      </c>
      <c r="G290" s="147"/>
      <c r="H290" s="148"/>
      <c r="I290" s="148" t="str">
        <f>IF(OR(E290="",H290="",NOT(AND(ISNUMBER(F290),ISNUMBER(H290)))),"",H290*F290*(1+'0. Oppsett'!$C$11))</f>
        <v/>
      </c>
    </row>
    <row r="291" spans="1:9" x14ac:dyDescent="0.25">
      <c r="A291" s="143"/>
      <c r="B291" s="99"/>
      <c r="C291" s="145"/>
      <c r="D291" s="145"/>
      <c r="E291" s="19"/>
      <c r="F291" s="146" t="str">
        <f>IFERROR(IF(E291="A",'0. Oppsett'!$C$23,IF(E291="B",'0. Oppsett'!$C$24,IF(E291="C",'0. Oppsett'!$C$25,""))),"")</f>
        <v/>
      </c>
      <c r="G291" s="147"/>
      <c r="H291" s="148"/>
      <c r="I291" s="148" t="str">
        <f>IF(OR(E291="",H291="",NOT(AND(ISNUMBER(F291),ISNUMBER(H291)))),"",H291*F291*(1+'0. Oppsett'!$C$11))</f>
        <v/>
      </c>
    </row>
    <row r="292" spans="1:9" x14ac:dyDescent="0.25">
      <c r="A292" s="143"/>
      <c r="B292" s="99"/>
      <c r="C292" s="145"/>
      <c r="D292" s="145"/>
      <c r="E292" s="19"/>
      <c r="F292" s="146" t="str">
        <f>IFERROR(IF(E292="A",'0. Oppsett'!$C$23,IF(E292="B",'0. Oppsett'!$C$24,IF(E292="C",'0. Oppsett'!$C$25,""))),"")</f>
        <v/>
      </c>
      <c r="G292" s="147"/>
      <c r="H292" s="148"/>
      <c r="I292" s="148" t="str">
        <f>IF(OR(E292="",H292="",NOT(AND(ISNUMBER(F292),ISNUMBER(H292)))),"",H292*F292*(1+'0. Oppsett'!$C$11))</f>
        <v/>
      </c>
    </row>
    <row r="293" spans="1:9" x14ac:dyDescent="0.25">
      <c r="A293" s="143"/>
      <c r="B293" s="99"/>
      <c r="C293" s="145"/>
      <c r="D293" s="145"/>
      <c r="E293" s="19"/>
      <c r="F293" s="146" t="str">
        <f>IFERROR(IF(E293="A",'0. Oppsett'!$C$23,IF(E293="B",'0. Oppsett'!$C$24,IF(E293="C",'0. Oppsett'!$C$25,""))),"")</f>
        <v/>
      </c>
      <c r="G293" s="147"/>
      <c r="H293" s="148"/>
      <c r="I293" s="148" t="str">
        <f>IF(OR(E293="",H293="",NOT(AND(ISNUMBER(F293),ISNUMBER(H293)))),"",H293*F293*(1+'0. Oppsett'!$C$11))</f>
        <v/>
      </c>
    </row>
    <row r="294" spans="1:9" x14ac:dyDescent="0.25">
      <c r="A294" s="143"/>
      <c r="B294" s="99"/>
      <c r="C294" s="145"/>
      <c r="D294" s="145"/>
      <c r="E294" s="19"/>
      <c r="F294" s="146" t="str">
        <f>IFERROR(IF(E294="A",'0. Oppsett'!$C$23,IF(E294="B",'0. Oppsett'!$C$24,IF(E294="C",'0. Oppsett'!$C$25,""))),"")</f>
        <v/>
      </c>
      <c r="G294" s="147"/>
      <c r="H294" s="148"/>
      <c r="I294" s="148" t="str">
        <f>IF(OR(E294="",H294="",NOT(AND(ISNUMBER(F294),ISNUMBER(H294)))),"",H294*F294*(1+'0. Oppsett'!$C$11))</f>
        <v/>
      </c>
    </row>
    <row r="295" spans="1:9" x14ac:dyDescent="0.25">
      <c r="A295" s="143"/>
      <c r="B295" s="99"/>
      <c r="C295" s="145"/>
      <c r="D295" s="145"/>
      <c r="E295" s="19"/>
      <c r="F295" s="146" t="str">
        <f>IFERROR(IF(E295="A",'0. Oppsett'!$C$23,IF(E295="B",'0. Oppsett'!$C$24,IF(E295="C",'0. Oppsett'!$C$25,""))),"")</f>
        <v/>
      </c>
      <c r="G295" s="147"/>
      <c r="H295" s="148"/>
      <c r="I295" s="148" t="str">
        <f>IF(OR(E295="",H295="",NOT(AND(ISNUMBER(F295),ISNUMBER(H295)))),"",H295*F295*(1+'0. Oppsett'!$C$11))</f>
        <v/>
      </c>
    </row>
    <row r="296" spans="1:9" x14ac:dyDescent="0.25">
      <c r="A296" s="143"/>
      <c r="B296" s="99"/>
      <c r="C296" s="145"/>
      <c r="D296" s="145"/>
      <c r="E296" s="19"/>
      <c r="F296" s="146" t="str">
        <f>IFERROR(IF(E296="A",'0. Oppsett'!$C$23,IF(E296="B",'0. Oppsett'!$C$24,IF(E296="C",'0. Oppsett'!$C$25,""))),"")</f>
        <v/>
      </c>
      <c r="G296" s="147"/>
      <c r="H296" s="148"/>
      <c r="I296" s="148" t="str">
        <f>IF(OR(E296="",H296="",NOT(AND(ISNUMBER(F296),ISNUMBER(H296)))),"",H296*F296*(1+'0. Oppsett'!$C$11))</f>
        <v/>
      </c>
    </row>
    <row r="297" spans="1:9" x14ac:dyDescent="0.25">
      <c r="A297" s="143"/>
      <c r="B297" s="99"/>
      <c r="C297" s="145"/>
      <c r="D297" s="145"/>
      <c r="E297" s="19"/>
      <c r="F297" s="146" t="str">
        <f>IFERROR(IF(E297="A",'0. Oppsett'!$C$23,IF(E297="B",'0. Oppsett'!$C$24,IF(E297="C",'0. Oppsett'!$C$25,""))),"")</f>
        <v/>
      </c>
      <c r="G297" s="147"/>
      <c r="H297" s="148"/>
      <c r="I297" s="148" t="str">
        <f>IF(OR(E297="",H297="",NOT(AND(ISNUMBER(F297),ISNUMBER(H297)))),"",H297*F297*(1+'0. Oppsett'!$C$11))</f>
        <v/>
      </c>
    </row>
    <row r="298" spans="1:9" x14ac:dyDescent="0.25">
      <c r="A298" s="143"/>
      <c r="B298" s="99"/>
      <c r="C298" s="145"/>
      <c r="D298" s="145"/>
      <c r="E298" s="19"/>
      <c r="F298" s="146" t="str">
        <f>IFERROR(IF(E298="A",'0. Oppsett'!$C$23,IF(E298="B",'0. Oppsett'!$C$24,IF(E298="C",'0. Oppsett'!$C$25,""))),"")</f>
        <v/>
      </c>
      <c r="G298" s="147"/>
      <c r="H298" s="148"/>
      <c r="I298" s="148" t="str">
        <f>IF(OR(E298="",H298="",NOT(AND(ISNUMBER(F298),ISNUMBER(H298)))),"",H298*F298*(1+'0. Oppsett'!$C$11))</f>
        <v/>
      </c>
    </row>
    <row r="299" spans="1:9" x14ac:dyDescent="0.25">
      <c r="A299" s="143"/>
      <c r="B299" s="99"/>
      <c r="C299" s="145"/>
      <c r="D299" s="145"/>
      <c r="E299" s="19"/>
      <c r="F299" s="146" t="str">
        <f>IFERROR(IF(E299="A",'0. Oppsett'!$C$23,IF(E299="B",'0. Oppsett'!$C$24,IF(E299="C",'0. Oppsett'!$C$25,""))),"")</f>
        <v/>
      </c>
      <c r="G299" s="147"/>
      <c r="H299" s="148"/>
      <c r="I299" s="148" t="str">
        <f>IF(OR(E299="",H299="",NOT(AND(ISNUMBER(F299),ISNUMBER(H299)))),"",H299*F299*(1+'0. Oppsett'!$C$11))</f>
        <v/>
      </c>
    </row>
    <row r="300" spans="1:9" x14ac:dyDescent="0.25">
      <c r="A300" s="143"/>
      <c r="B300" s="99"/>
      <c r="C300" s="145"/>
      <c r="D300" s="145"/>
      <c r="E300" s="19"/>
      <c r="F300" s="146" t="str">
        <f>IFERROR(IF(E300="A",'0. Oppsett'!$C$23,IF(E300="B",'0. Oppsett'!$C$24,IF(E300="C",'0. Oppsett'!$C$25,""))),"")</f>
        <v/>
      </c>
      <c r="G300" s="147"/>
      <c r="H300" s="148"/>
      <c r="I300" s="148" t="str">
        <f>IF(OR(E300="",H300="",NOT(AND(ISNUMBER(F300),ISNUMBER(H300)))),"",H300*F300*(1+'0. Oppsett'!$C$11))</f>
        <v/>
      </c>
    </row>
    <row r="301" spans="1:9" x14ac:dyDescent="0.25">
      <c r="A301" s="143"/>
      <c r="B301" s="99"/>
      <c r="C301" s="145"/>
      <c r="D301" s="145"/>
      <c r="E301" s="19"/>
      <c r="F301" s="146" t="str">
        <f>IFERROR(IF(E301="A",'0. Oppsett'!$C$23,IF(E301="B",'0. Oppsett'!$C$24,IF(E301="C",'0. Oppsett'!$C$25,""))),"")</f>
        <v/>
      </c>
      <c r="G301" s="147"/>
      <c r="H301" s="148"/>
      <c r="I301" s="148" t="str">
        <f>IF(OR(E301="",H301="",NOT(AND(ISNUMBER(F301),ISNUMBER(H301)))),"",H301*F301*(1+'0. Oppsett'!$C$11))</f>
        <v/>
      </c>
    </row>
    <row r="302" spans="1:9" x14ac:dyDescent="0.25">
      <c r="A302" s="143"/>
      <c r="B302" s="99"/>
      <c r="C302" s="145"/>
      <c r="D302" s="145"/>
      <c r="E302" s="19"/>
      <c r="F302" s="146" t="str">
        <f>IFERROR(IF(E302="A",'0. Oppsett'!$C$23,IF(E302="B",'0. Oppsett'!$C$24,IF(E302="C",'0. Oppsett'!$C$25,""))),"")</f>
        <v/>
      </c>
      <c r="G302" s="147"/>
      <c r="H302" s="148"/>
      <c r="I302" s="148" t="str">
        <f>IF(OR(E302="",H302="",NOT(AND(ISNUMBER(F302),ISNUMBER(H302)))),"",H302*F302*(1+'0. Oppsett'!$C$11))</f>
        <v/>
      </c>
    </row>
    <row r="303" spans="1:9" x14ac:dyDescent="0.25">
      <c r="A303" s="143"/>
      <c r="B303" s="99"/>
      <c r="C303" s="145"/>
      <c r="D303" s="145"/>
      <c r="E303" s="19"/>
      <c r="F303" s="146" t="str">
        <f>IFERROR(IF(E303="A",'0. Oppsett'!$C$23,IF(E303="B",'0. Oppsett'!$C$24,IF(E303="C",'0. Oppsett'!$C$25,""))),"")</f>
        <v/>
      </c>
      <c r="G303" s="147"/>
      <c r="H303" s="148"/>
      <c r="I303" s="148" t="str">
        <f>IF(OR(E303="",H303="",NOT(AND(ISNUMBER(F303),ISNUMBER(H303)))),"",H303*F303*(1+'0. Oppsett'!$C$11))</f>
        <v/>
      </c>
    </row>
    <row r="304" spans="1:9" x14ac:dyDescent="0.25">
      <c r="A304" s="143"/>
      <c r="B304" s="99"/>
      <c r="C304" s="145"/>
      <c r="D304" s="145"/>
      <c r="E304" s="19"/>
      <c r="F304" s="146" t="str">
        <f>IFERROR(IF(E304="A",'0. Oppsett'!$C$23,IF(E304="B",'0. Oppsett'!$C$24,IF(E304="C",'0. Oppsett'!$C$25,""))),"")</f>
        <v/>
      </c>
      <c r="G304" s="147"/>
      <c r="H304" s="148"/>
      <c r="I304" s="148" t="str">
        <f>IF(OR(E304="",H304="",NOT(AND(ISNUMBER(F304),ISNUMBER(H304)))),"",H304*F304*(1+'0. Oppsett'!$C$11))</f>
        <v/>
      </c>
    </row>
    <row r="305" spans="1:9" x14ac:dyDescent="0.25">
      <c r="A305" s="143"/>
      <c r="B305" s="99"/>
      <c r="C305" s="145"/>
      <c r="D305" s="145"/>
      <c r="E305" s="19"/>
      <c r="F305" s="146" t="str">
        <f>IFERROR(IF(E305="A",'0. Oppsett'!$C$23,IF(E305="B",'0. Oppsett'!$C$24,IF(E305="C",'0. Oppsett'!$C$25,""))),"")</f>
        <v/>
      </c>
      <c r="G305" s="147"/>
      <c r="H305" s="148"/>
      <c r="I305" s="148" t="str">
        <f>IF(OR(E305="",H305="",NOT(AND(ISNUMBER(F305),ISNUMBER(H305)))),"",H305*F305*(1+'0. Oppsett'!$C$11))</f>
        <v/>
      </c>
    </row>
    <row r="306" spans="1:9" x14ac:dyDescent="0.25">
      <c r="A306" s="143"/>
      <c r="B306" s="99"/>
      <c r="C306" s="145"/>
      <c r="D306" s="145"/>
      <c r="E306" s="19"/>
      <c r="F306" s="146" t="str">
        <f>IFERROR(IF(E306="A",'0. Oppsett'!$C$23,IF(E306="B",'0. Oppsett'!$C$24,IF(E306="C",'0. Oppsett'!$C$25,""))),"")</f>
        <v/>
      </c>
      <c r="G306" s="147"/>
      <c r="H306" s="148"/>
      <c r="I306" s="148" t="str">
        <f>IF(OR(E306="",H306="",NOT(AND(ISNUMBER(F306),ISNUMBER(H306)))),"",H306*F306*(1+'0. Oppsett'!$C$11))</f>
        <v/>
      </c>
    </row>
    <row r="307" spans="1:9" x14ac:dyDescent="0.25">
      <c r="A307" s="143"/>
      <c r="B307" s="99"/>
      <c r="C307" s="145"/>
      <c r="D307" s="145"/>
      <c r="E307" s="19"/>
      <c r="F307" s="146" t="str">
        <f>IFERROR(IF(E307="A",'0. Oppsett'!$C$23,IF(E307="B",'0. Oppsett'!$C$24,IF(E307="C",'0. Oppsett'!$C$25,""))),"")</f>
        <v/>
      </c>
      <c r="G307" s="147"/>
      <c r="H307" s="148"/>
      <c r="I307" s="148" t="str">
        <f>IF(OR(E307="",H307="",NOT(AND(ISNUMBER(F307),ISNUMBER(H307)))),"",H307*F307*(1+'0. Oppsett'!$C$11))</f>
        <v/>
      </c>
    </row>
    <row r="308" spans="1:9" x14ac:dyDescent="0.25">
      <c r="A308" s="143"/>
      <c r="B308" s="99"/>
      <c r="C308" s="145"/>
      <c r="D308" s="145"/>
      <c r="E308" s="19"/>
      <c r="F308" s="146" t="str">
        <f>IFERROR(IF(E308="A",'0. Oppsett'!$C$23,IF(E308="B",'0. Oppsett'!$C$24,IF(E308="C",'0. Oppsett'!$C$25,""))),"")</f>
        <v/>
      </c>
      <c r="G308" s="147"/>
      <c r="H308" s="148"/>
      <c r="I308" s="148" t="str">
        <f>IF(OR(E308="",H308="",NOT(AND(ISNUMBER(F308),ISNUMBER(H308)))),"",H308*F308*(1+'0. Oppsett'!$C$11))</f>
        <v/>
      </c>
    </row>
    <row r="309" spans="1:9" x14ac:dyDescent="0.25">
      <c r="A309" s="143"/>
      <c r="B309" s="99"/>
      <c r="C309" s="145"/>
      <c r="D309" s="145"/>
      <c r="E309" s="19"/>
      <c r="F309" s="146" t="str">
        <f>IFERROR(IF(E309="A",'0. Oppsett'!$C$23,IF(E309="B",'0. Oppsett'!$C$24,IF(E309="C",'0. Oppsett'!$C$25,""))),"")</f>
        <v/>
      </c>
      <c r="G309" s="147"/>
      <c r="H309" s="148"/>
      <c r="I309" s="148" t="str">
        <f>IF(OR(E309="",H309="",NOT(AND(ISNUMBER(F309),ISNUMBER(H309)))),"",H309*F309*(1+'0. Oppsett'!$C$11))</f>
        <v/>
      </c>
    </row>
    <row r="310" spans="1:9" x14ac:dyDescent="0.25">
      <c r="A310" s="143"/>
      <c r="B310" s="99"/>
      <c r="C310" s="145"/>
      <c r="D310" s="145"/>
      <c r="E310" s="19"/>
      <c r="F310" s="146" t="str">
        <f>IFERROR(IF(E310="A",'0. Oppsett'!$C$23,IF(E310="B",'0. Oppsett'!$C$24,IF(E310="C",'0. Oppsett'!$C$25,""))),"")</f>
        <v/>
      </c>
      <c r="G310" s="147"/>
      <c r="H310" s="148"/>
      <c r="I310" s="148" t="str">
        <f>IF(OR(E310="",H310="",NOT(AND(ISNUMBER(F310),ISNUMBER(H310)))),"",H310*F310*(1+'0. Oppsett'!$C$11))</f>
        <v/>
      </c>
    </row>
    <row r="311" spans="1:9" x14ac:dyDescent="0.25">
      <c r="A311" s="143"/>
      <c r="B311" s="99"/>
      <c r="C311" s="145"/>
      <c r="D311" s="145"/>
      <c r="E311" s="19"/>
      <c r="F311" s="146" t="str">
        <f>IFERROR(IF(E311="A",'0. Oppsett'!$C$23,IF(E311="B",'0. Oppsett'!$C$24,IF(E311="C",'0. Oppsett'!$C$25,""))),"")</f>
        <v/>
      </c>
      <c r="G311" s="147"/>
      <c r="H311" s="148"/>
      <c r="I311" s="148" t="str">
        <f>IF(OR(E311="",H311="",NOT(AND(ISNUMBER(F311),ISNUMBER(H311)))),"",H311*F311*(1+'0. Oppsett'!$C$11))</f>
        <v/>
      </c>
    </row>
    <row r="312" spans="1:9" x14ac:dyDescent="0.25">
      <c r="A312" s="143"/>
      <c r="B312" s="99"/>
      <c r="C312" s="145"/>
      <c r="D312" s="145"/>
      <c r="E312" s="19"/>
      <c r="F312" s="146" t="str">
        <f>IFERROR(IF(E312="A",'0. Oppsett'!$C$23,IF(E312="B",'0. Oppsett'!$C$24,IF(E312="C",'0. Oppsett'!$C$25,""))),"")</f>
        <v/>
      </c>
      <c r="G312" s="147"/>
      <c r="H312" s="148"/>
      <c r="I312" s="148" t="str">
        <f>IF(OR(E312="",H312="",NOT(AND(ISNUMBER(F312),ISNUMBER(H312)))),"",H312*F312*(1+'0. Oppsett'!$C$11))</f>
        <v/>
      </c>
    </row>
    <row r="313" spans="1:9" x14ac:dyDescent="0.25">
      <c r="A313" s="143"/>
      <c r="B313" s="99"/>
      <c r="C313" s="145"/>
      <c r="D313" s="145"/>
      <c r="E313" s="19"/>
      <c r="F313" s="146" t="str">
        <f>IFERROR(IF(E313="A",'0. Oppsett'!$C$23,IF(E313="B",'0. Oppsett'!$C$24,IF(E313="C",'0. Oppsett'!$C$25,""))),"")</f>
        <v/>
      </c>
      <c r="G313" s="147"/>
      <c r="H313" s="148"/>
      <c r="I313" s="148" t="str">
        <f>IF(OR(E313="",H313="",NOT(AND(ISNUMBER(F313),ISNUMBER(H313)))),"",H313*F313*(1+'0. Oppsett'!$C$11))</f>
        <v/>
      </c>
    </row>
    <row r="314" spans="1:9" x14ac:dyDescent="0.25">
      <c r="A314" s="143"/>
      <c r="B314" s="99"/>
      <c r="C314" s="145"/>
      <c r="D314" s="145"/>
      <c r="E314" s="19"/>
      <c r="F314" s="146" t="str">
        <f>IFERROR(IF(E314="A",'0. Oppsett'!$C$23,IF(E314="B",'0. Oppsett'!$C$24,IF(E314="C",'0. Oppsett'!$C$25,""))),"")</f>
        <v/>
      </c>
      <c r="G314" s="147"/>
      <c r="H314" s="148"/>
      <c r="I314" s="148" t="str">
        <f>IF(OR(E314="",H314="",NOT(AND(ISNUMBER(F314),ISNUMBER(H314)))),"",H314*F314*(1+'0. Oppsett'!$C$11))</f>
        <v/>
      </c>
    </row>
    <row r="315" spans="1:9" x14ac:dyDescent="0.25">
      <c r="A315" s="143"/>
      <c r="B315" s="99"/>
      <c r="C315" s="145"/>
      <c r="D315" s="145"/>
      <c r="E315" s="19"/>
      <c r="F315" s="146" t="str">
        <f>IFERROR(IF(E315="A",'0. Oppsett'!$C$23,IF(E315="B",'0. Oppsett'!$C$24,IF(E315="C",'0. Oppsett'!$C$25,""))),"")</f>
        <v/>
      </c>
      <c r="G315" s="147"/>
      <c r="H315" s="148"/>
      <c r="I315" s="148" t="str">
        <f>IF(OR(E315="",H315="",NOT(AND(ISNUMBER(F315),ISNUMBER(H315)))),"",H315*F315*(1+'0. Oppsett'!$C$11))</f>
        <v/>
      </c>
    </row>
    <row r="316" spans="1:9" x14ac:dyDescent="0.25">
      <c r="A316" s="143"/>
      <c r="B316" s="99"/>
      <c r="C316" s="145"/>
      <c r="D316" s="145"/>
      <c r="E316" s="19"/>
      <c r="F316" s="146" t="str">
        <f>IFERROR(IF(E316="A",'0. Oppsett'!$C$23,IF(E316="B",'0. Oppsett'!$C$24,IF(E316="C",'0. Oppsett'!$C$25,""))),"")</f>
        <v/>
      </c>
      <c r="G316" s="147"/>
      <c r="H316" s="148"/>
      <c r="I316" s="148" t="str">
        <f>IF(OR(E316="",H316="",NOT(AND(ISNUMBER(F316),ISNUMBER(H316)))),"",H316*F316*(1+'0. Oppsett'!$C$11))</f>
        <v/>
      </c>
    </row>
    <row r="317" spans="1:9" x14ac:dyDescent="0.25">
      <c r="A317" s="143"/>
      <c r="B317" s="99"/>
      <c r="C317" s="145"/>
      <c r="D317" s="145"/>
      <c r="E317" s="19"/>
      <c r="F317" s="146" t="str">
        <f>IFERROR(IF(E317="A",'0. Oppsett'!$C$23,IF(E317="B",'0. Oppsett'!$C$24,IF(E317="C",'0. Oppsett'!$C$25,""))),"")</f>
        <v/>
      </c>
      <c r="G317" s="147"/>
      <c r="H317" s="148"/>
      <c r="I317" s="148" t="str">
        <f>IF(OR(E317="",H317="",NOT(AND(ISNUMBER(F317),ISNUMBER(H317)))),"",H317*F317*(1+'0. Oppsett'!$C$11))</f>
        <v/>
      </c>
    </row>
    <row r="318" spans="1:9" x14ac:dyDescent="0.25">
      <c r="A318" s="143"/>
      <c r="B318" s="99"/>
      <c r="C318" s="145"/>
      <c r="D318" s="145"/>
      <c r="E318" s="19"/>
      <c r="F318" s="146" t="str">
        <f>IFERROR(IF(E318="A",'0. Oppsett'!$C$23,IF(E318="B",'0. Oppsett'!$C$24,IF(E318="C",'0. Oppsett'!$C$25,""))),"")</f>
        <v/>
      </c>
      <c r="G318" s="147"/>
      <c r="H318" s="148"/>
      <c r="I318" s="148" t="str">
        <f>IF(OR(E318="",H318="",NOT(AND(ISNUMBER(F318),ISNUMBER(H318)))),"",H318*F318*(1+'0. Oppsett'!$C$11))</f>
        <v/>
      </c>
    </row>
    <row r="319" spans="1:9" x14ac:dyDescent="0.25">
      <c r="A319" s="143"/>
      <c r="B319" s="99"/>
      <c r="C319" s="145"/>
      <c r="D319" s="145"/>
      <c r="E319" s="19"/>
      <c r="F319" s="146" t="str">
        <f>IFERROR(IF(E319="A",'0. Oppsett'!$C$23,IF(E319="B",'0. Oppsett'!$C$24,IF(E319="C",'0. Oppsett'!$C$25,""))),"")</f>
        <v/>
      </c>
      <c r="G319" s="147"/>
      <c r="H319" s="148"/>
      <c r="I319" s="148" t="str">
        <f>IF(OR(E319="",H319="",NOT(AND(ISNUMBER(F319),ISNUMBER(H319)))),"",H319*F319*(1+'0. Oppsett'!$C$11))</f>
        <v/>
      </c>
    </row>
    <row r="320" spans="1:9" x14ac:dyDescent="0.25">
      <c r="A320" s="143"/>
      <c r="B320" s="99"/>
      <c r="C320" s="145"/>
      <c r="D320" s="145"/>
      <c r="E320" s="19"/>
      <c r="F320" s="146" t="str">
        <f>IFERROR(IF(E320="A",'0. Oppsett'!$C$23,IF(E320="B",'0. Oppsett'!$C$24,IF(E320="C",'0. Oppsett'!$C$25,""))),"")</f>
        <v/>
      </c>
      <c r="G320" s="147"/>
      <c r="H320" s="148"/>
      <c r="I320" s="148" t="str">
        <f>IF(OR(E320="",H320="",NOT(AND(ISNUMBER(F320),ISNUMBER(H320)))),"",H320*F320*(1+'0. Oppsett'!$C$11))</f>
        <v/>
      </c>
    </row>
    <row r="321" spans="1:9" x14ac:dyDescent="0.25">
      <c r="A321" s="143"/>
      <c r="B321" s="99"/>
      <c r="C321" s="145"/>
      <c r="D321" s="145"/>
      <c r="E321" s="19"/>
      <c r="F321" s="146" t="str">
        <f>IFERROR(IF(E321="A",'0. Oppsett'!$C$23,IF(E321="B",'0. Oppsett'!$C$24,IF(E321="C",'0. Oppsett'!$C$25,""))),"")</f>
        <v/>
      </c>
      <c r="G321" s="147"/>
      <c r="H321" s="148"/>
      <c r="I321" s="148" t="str">
        <f>IF(OR(E321="",H321="",NOT(AND(ISNUMBER(F321),ISNUMBER(H321)))),"",H321*F321*(1+'0. Oppsett'!$C$11))</f>
        <v/>
      </c>
    </row>
    <row r="322" spans="1:9" x14ac:dyDescent="0.25">
      <c r="A322" s="143"/>
      <c r="B322" s="99"/>
      <c r="C322" s="145"/>
      <c r="D322" s="145"/>
      <c r="E322" s="19"/>
      <c r="F322" s="146" t="str">
        <f>IFERROR(IF(E322="A",'0. Oppsett'!$C$23,IF(E322="B",'0. Oppsett'!$C$24,IF(E322="C",'0. Oppsett'!$C$25,""))),"")</f>
        <v/>
      </c>
      <c r="G322" s="147"/>
      <c r="H322" s="148"/>
      <c r="I322" s="148" t="str">
        <f>IF(OR(E322="",H322="",NOT(AND(ISNUMBER(F322),ISNUMBER(H322)))),"",H322*F322*(1+'0. Oppsett'!$C$11))</f>
        <v/>
      </c>
    </row>
    <row r="323" spans="1:9" x14ac:dyDescent="0.25">
      <c r="A323" s="143"/>
      <c r="B323" s="99"/>
      <c r="C323" s="145"/>
      <c r="D323" s="145"/>
      <c r="E323" s="19"/>
      <c r="F323" s="146" t="str">
        <f>IFERROR(IF(E323="A",'0. Oppsett'!$C$23,IF(E323="B",'0. Oppsett'!$C$24,IF(E323="C",'0. Oppsett'!$C$25,""))),"")</f>
        <v/>
      </c>
      <c r="G323" s="147"/>
      <c r="H323" s="148"/>
      <c r="I323" s="148" t="str">
        <f>IF(OR(E323="",H323="",NOT(AND(ISNUMBER(F323),ISNUMBER(H323)))),"",H323*F323*(1+'0. Oppsett'!$C$11))</f>
        <v/>
      </c>
    </row>
    <row r="324" spans="1:9" x14ac:dyDescent="0.25">
      <c r="A324" s="143"/>
      <c r="B324" s="99"/>
      <c r="C324" s="145"/>
      <c r="D324" s="145"/>
      <c r="E324" s="19"/>
      <c r="F324" s="146" t="str">
        <f>IFERROR(IF(E324="A",'0. Oppsett'!$C$23,IF(E324="B",'0. Oppsett'!$C$24,IF(E324="C",'0. Oppsett'!$C$25,""))),"")</f>
        <v/>
      </c>
      <c r="G324" s="147"/>
      <c r="H324" s="148"/>
      <c r="I324" s="148" t="str">
        <f>IF(OR(E324="",H324="",NOT(AND(ISNUMBER(F324),ISNUMBER(H324)))),"",H324*F324*(1+'0. Oppsett'!$C$11))</f>
        <v/>
      </c>
    </row>
    <row r="325" spans="1:9" x14ac:dyDescent="0.25">
      <c r="A325" s="143"/>
      <c r="B325" s="99"/>
      <c r="C325" s="145"/>
      <c r="D325" s="145"/>
      <c r="E325" s="19"/>
      <c r="F325" s="146" t="str">
        <f>IFERROR(IF(E325="A",'0. Oppsett'!$C$23,IF(E325="B",'0. Oppsett'!$C$24,IF(E325="C",'0. Oppsett'!$C$25,""))),"")</f>
        <v/>
      </c>
      <c r="G325" s="147"/>
      <c r="H325" s="148"/>
      <c r="I325" s="148" t="str">
        <f>IF(OR(E325="",H325="",NOT(AND(ISNUMBER(F325),ISNUMBER(H325)))),"",H325*F325*(1+'0. Oppsett'!$C$11))</f>
        <v/>
      </c>
    </row>
    <row r="326" spans="1:9" x14ac:dyDescent="0.25">
      <c r="A326" s="143"/>
      <c r="B326" s="99"/>
      <c r="C326" s="145"/>
      <c r="D326" s="145"/>
      <c r="E326" s="19"/>
      <c r="F326" s="146" t="str">
        <f>IFERROR(IF(E326="A",'0. Oppsett'!$C$23,IF(E326="B",'0. Oppsett'!$C$24,IF(E326="C",'0. Oppsett'!$C$25,""))),"")</f>
        <v/>
      </c>
      <c r="G326" s="147"/>
      <c r="H326" s="148"/>
      <c r="I326" s="148" t="str">
        <f>IF(OR(E326="",H326="",NOT(AND(ISNUMBER(F326),ISNUMBER(H326)))),"",H326*F326*(1+'0. Oppsett'!$C$11))</f>
        <v/>
      </c>
    </row>
    <row r="327" spans="1:9" x14ac:dyDescent="0.25">
      <c r="A327" s="143"/>
      <c r="B327" s="99"/>
      <c r="C327" s="145"/>
      <c r="D327" s="145"/>
      <c r="E327" s="19"/>
      <c r="F327" s="146" t="str">
        <f>IFERROR(IF(E327="A",'0. Oppsett'!$C$23,IF(E327="B",'0. Oppsett'!$C$24,IF(E327="C",'0. Oppsett'!$C$25,""))),"")</f>
        <v/>
      </c>
      <c r="G327" s="147"/>
      <c r="H327" s="148"/>
      <c r="I327" s="148" t="str">
        <f>IF(OR(E327="",H327="",NOT(AND(ISNUMBER(F327),ISNUMBER(H327)))),"",H327*F327*(1+'0. Oppsett'!$C$11))</f>
        <v/>
      </c>
    </row>
    <row r="328" spans="1:9" x14ac:dyDescent="0.25">
      <c r="A328" s="143"/>
      <c r="B328" s="99"/>
      <c r="C328" s="145"/>
      <c r="D328" s="145"/>
      <c r="E328" s="19"/>
      <c r="F328" s="146" t="str">
        <f>IFERROR(IF(E328="A",'0. Oppsett'!$C$23,IF(E328="B",'0. Oppsett'!$C$24,IF(E328="C",'0. Oppsett'!$C$25,""))),"")</f>
        <v/>
      </c>
      <c r="G328" s="147"/>
      <c r="H328" s="148"/>
      <c r="I328" s="148" t="str">
        <f>IF(OR(E328="",H328="",NOT(AND(ISNUMBER(F328),ISNUMBER(H328)))),"",H328*F328*(1+'0. Oppsett'!$C$11))</f>
        <v/>
      </c>
    </row>
    <row r="329" spans="1:9" x14ac:dyDescent="0.25">
      <c r="A329" s="143"/>
      <c r="B329" s="99"/>
      <c r="C329" s="145"/>
      <c r="D329" s="145"/>
      <c r="E329" s="19"/>
      <c r="F329" s="146" t="str">
        <f>IFERROR(IF(E329="A",'0. Oppsett'!$C$23,IF(E329="B",'0. Oppsett'!$C$24,IF(E329="C",'0. Oppsett'!$C$25,""))),"")</f>
        <v/>
      </c>
      <c r="G329" s="147"/>
      <c r="H329" s="148"/>
      <c r="I329" s="148" t="str">
        <f>IF(OR(E329="",H329="",NOT(AND(ISNUMBER(F329),ISNUMBER(H329)))),"",H329*F329*(1+'0. Oppsett'!$C$11))</f>
        <v/>
      </c>
    </row>
    <row r="330" spans="1:9" x14ac:dyDescent="0.25">
      <c r="A330" s="143"/>
      <c r="B330" s="99"/>
      <c r="C330" s="145"/>
      <c r="D330" s="145"/>
      <c r="E330" s="19"/>
      <c r="F330" s="146" t="str">
        <f>IFERROR(IF(E330="A",'0. Oppsett'!$C$23,IF(E330="B",'0. Oppsett'!$C$24,IF(E330="C",'0. Oppsett'!$C$25,""))),"")</f>
        <v/>
      </c>
      <c r="G330" s="147"/>
      <c r="H330" s="148"/>
      <c r="I330" s="148" t="str">
        <f>IF(OR(E330="",H330="",NOT(AND(ISNUMBER(F330),ISNUMBER(H330)))),"",H330*F330*(1+'0. Oppsett'!$C$11))</f>
        <v/>
      </c>
    </row>
    <row r="331" spans="1:9" x14ac:dyDescent="0.25">
      <c r="A331" s="143"/>
      <c r="B331" s="99"/>
      <c r="C331" s="145"/>
      <c r="D331" s="145"/>
      <c r="E331" s="19"/>
      <c r="F331" s="146" t="str">
        <f>IFERROR(IF(E331="A",'0. Oppsett'!$C$23,IF(E331="B",'0. Oppsett'!$C$24,IF(E331="C",'0. Oppsett'!$C$25,""))),"")</f>
        <v/>
      </c>
      <c r="G331" s="147"/>
      <c r="H331" s="148"/>
      <c r="I331" s="148" t="str">
        <f>IF(OR(E331="",H331="",NOT(AND(ISNUMBER(F331),ISNUMBER(H331)))),"",H331*F331*(1+'0. Oppsett'!$C$11))</f>
        <v/>
      </c>
    </row>
    <row r="332" spans="1:9" x14ac:dyDescent="0.25">
      <c r="A332" s="143"/>
      <c r="B332" s="99"/>
      <c r="C332" s="145"/>
      <c r="D332" s="145"/>
      <c r="E332" s="19"/>
      <c r="F332" s="146" t="str">
        <f>IFERROR(IF(E332="A",'0. Oppsett'!$C$23,IF(E332="B",'0. Oppsett'!$C$24,IF(E332="C",'0. Oppsett'!$C$25,""))),"")</f>
        <v/>
      </c>
      <c r="G332" s="147"/>
      <c r="H332" s="148"/>
      <c r="I332" s="148" t="str">
        <f>IF(OR(E332="",H332="",NOT(AND(ISNUMBER(F332),ISNUMBER(H332)))),"",H332*F332*(1+'0. Oppsett'!$C$11))</f>
        <v/>
      </c>
    </row>
    <row r="333" spans="1:9" x14ac:dyDescent="0.25">
      <c r="A333" s="143"/>
      <c r="B333" s="99"/>
      <c r="C333" s="145"/>
      <c r="D333" s="145"/>
      <c r="E333" s="19"/>
      <c r="F333" s="146" t="str">
        <f>IFERROR(IF(E333="A",'0. Oppsett'!$C$23,IF(E333="B",'0. Oppsett'!$C$24,IF(E333="C",'0. Oppsett'!$C$25,""))),"")</f>
        <v/>
      </c>
      <c r="G333" s="147"/>
      <c r="H333" s="148"/>
      <c r="I333" s="148" t="str">
        <f>IF(OR(E333="",H333="",NOT(AND(ISNUMBER(F333),ISNUMBER(H333)))),"",H333*F333*(1+'0. Oppsett'!$C$11))</f>
        <v/>
      </c>
    </row>
    <row r="334" spans="1:9" x14ac:dyDescent="0.25">
      <c r="A334" s="143"/>
      <c r="B334" s="99"/>
      <c r="C334" s="145"/>
      <c r="D334" s="145"/>
      <c r="E334" s="19"/>
      <c r="F334" s="146" t="str">
        <f>IFERROR(IF(E334="A",'0. Oppsett'!$C$23,IF(E334="B",'0. Oppsett'!$C$24,IF(E334="C",'0. Oppsett'!$C$25,""))),"")</f>
        <v/>
      </c>
      <c r="G334" s="147"/>
      <c r="H334" s="148"/>
      <c r="I334" s="148" t="str">
        <f>IF(OR(E334="",H334="",NOT(AND(ISNUMBER(F334),ISNUMBER(H334)))),"",H334*F334*(1+'0. Oppsett'!$C$11))</f>
        <v/>
      </c>
    </row>
    <row r="335" spans="1:9" x14ac:dyDescent="0.25">
      <c r="A335" s="143"/>
      <c r="B335" s="99"/>
      <c r="C335" s="145"/>
      <c r="D335" s="145"/>
      <c r="E335" s="19"/>
      <c r="F335" s="146" t="str">
        <f>IFERROR(IF(E335="A",'0. Oppsett'!$C$23,IF(E335="B",'0. Oppsett'!$C$24,IF(E335="C",'0. Oppsett'!$C$25,""))),"")</f>
        <v/>
      </c>
      <c r="G335" s="147"/>
      <c r="H335" s="148"/>
      <c r="I335" s="148" t="str">
        <f>IF(OR(E335="",H335="",NOT(AND(ISNUMBER(F335),ISNUMBER(H335)))),"",H335*F335*(1+'0. Oppsett'!$C$11))</f>
        <v/>
      </c>
    </row>
    <row r="336" spans="1:9" x14ac:dyDescent="0.25">
      <c r="A336" s="143"/>
      <c r="B336" s="99"/>
      <c r="C336" s="145"/>
      <c r="D336" s="145"/>
      <c r="E336" s="19"/>
      <c r="F336" s="146" t="str">
        <f>IFERROR(IF(E336="A",'0. Oppsett'!$C$23,IF(E336="B",'0. Oppsett'!$C$24,IF(E336="C",'0. Oppsett'!$C$25,""))),"")</f>
        <v/>
      </c>
      <c r="G336" s="147"/>
      <c r="H336" s="148"/>
      <c r="I336" s="148" t="str">
        <f>IF(OR(E336="",H336="",NOT(AND(ISNUMBER(F336),ISNUMBER(H336)))),"",H336*F336*(1+'0. Oppsett'!$C$11))</f>
        <v/>
      </c>
    </row>
    <row r="337" spans="1:9" x14ac:dyDescent="0.25">
      <c r="A337" s="143"/>
      <c r="B337" s="99"/>
      <c r="C337" s="145"/>
      <c r="D337" s="145"/>
      <c r="E337" s="19"/>
      <c r="F337" s="146" t="str">
        <f>IFERROR(IF(E337="A",'0. Oppsett'!$C$23,IF(E337="B",'0. Oppsett'!$C$24,IF(E337="C",'0. Oppsett'!$C$25,""))),"")</f>
        <v/>
      </c>
      <c r="G337" s="147"/>
      <c r="H337" s="148"/>
      <c r="I337" s="148" t="str">
        <f>IF(OR(E337="",H337="",NOT(AND(ISNUMBER(F337),ISNUMBER(H337)))),"",H337*F337*(1+'0. Oppsett'!$C$11))</f>
        <v/>
      </c>
    </row>
    <row r="338" spans="1:9" x14ac:dyDescent="0.25">
      <c r="A338" s="143"/>
      <c r="B338" s="99"/>
      <c r="C338" s="145"/>
      <c r="D338" s="145"/>
      <c r="E338" s="19"/>
      <c r="F338" s="146" t="str">
        <f>IFERROR(IF(E338="A",'0. Oppsett'!$C$23,IF(E338="B",'0. Oppsett'!$C$24,IF(E338="C",'0. Oppsett'!$C$25,""))),"")</f>
        <v/>
      </c>
      <c r="G338" s="147"/>
      <c r="H338" s="148"/>
      <c r="I338" s="148" t="str">
        <f>IF(OR(E338="",H338="",NOT(AND(ISNUMBER(F338),ISNUMBER(H338)))),"",H338*F338*(1+'0. Oppsett'!$C$11))</f>
        <v/>
      </c>
    </row>
    <row r="339" spans="1:9" x14ac:dyDescent="0.25">
      <c r="A339" s="143"/>
      <c r="B339" s="99"/>
      <c r="C339" s="145"/>
      <c r="D339" s="145"/>
      <c r="E339" s="19"/>
      <c r="F339" s="146" t="str">
        <f>IFERROR(IF(E339="A",'0. Oppsett'!$C$23,IF(E339="B",'0. Oppsett'!$C$24,IF(E339="C",'0. Oppsett'!$C$25,""))),"")</f>
        <v/>
      </c>
      <c r="G339" s="147"/>
      <c r="H339" s="148"/>
      <c r="I339" s="148" t="str">
        <f>IF(OR(E339="",H339="",NOT(AND(ISNUMBER(F339),ISNUMBER(H339)))),"",H339*F339*(1+'0. Oppsett'!$C$11))</f>
        <v/>
      </c>
    </row>
    <row r="340" spans="1:9" x14ac:dyDescent="0.25">
      <c r="A340" s="143"/>
      <c r="B340" s="99"/>
      <c r="C340" s="145"/>
      <c r="D340" s="145"/>
      <c r="E340" s="19"/>
      <c r="F340" s="146" t="str">
        <f>IFERROR(IF(E340="A",'0. Oppsett'!$C$23,IF(E340="B",'0. Oppsett'!$C$24,IF(E340="C",'0. Oppsett'!$C$25,""))),"")</f>
        <v/>
      </c>
      <c r="G340" s="147"/>
      <c r="H340" s="148"/>
      <c r="I340" s="148" t="str">
        <f>IF(OR(E340="",H340="",NOT(AND(ISNUMBER(F340),ISNUMBER(H340)))),"",H340*F340*(1+'0. Oppsett'!$C$11))</f>
        <v/>
      </c>
    </row>
    <row r="341" spans="1:9" x14ac:dyDescent="0.25">
      <c r="A341" s="143"/>
      <c r="B341" s="99"/>
      <c r="C341" s="145"/>
      <c r="D341" s="145"/>
      <c r="E341" s="19"/>
      <c r="F341" s="146" t="str">
        <f>IFERROR(IF(E341="A",'0. Oppsett'!$C$23,IF(E341="B",'0. Oppsett'!$C$24,IF(E341="C",'0. Oppsett'!$C$25,""))),"")</f>
        <v/>
      </c>
      <c r="G341" s="147"/>
      <c r="H341" s="148"/>
      <c r="I341" s="148" t="str">
        <f>IF(OR(E341="",H341="",NOT(AND(ISNUMBER(F341),ISNUMBER(H341)))),"",H341*F341*(1+'0. Oppsett'!$C$11))</f>
        <v/>
      </c>
    </row>
    <row r="342" spans="1:9" x14ac:dyDescent="0.25">
      <c r="A342" s="143"/>
      <c r="B342" s="99"/>
      <c r="C342" s="145"/>
      <c r="D342" s="145"/>
      <c r="E342" s="19"/>
      <c r="F342" s="146" t="str">
        <f>IFERROR(IF(E342="A",'0. Oppsett'!$C$23,IF(E342="B",'0. Oppsett'!$C$24,IF(E342="C",'0. Oppsett'!$C$25,""))),"")</f>
        <v/>
      </c>
      <c r="G342" s="147"/>
      <c r="H342" s="148"/>
      <c r="I342" s="148" t="str">
        <f>IF(OR(E342="",H342="",NOT(AND(ISNUMBER(F342),ISNUMBER(H342)))),"",H342*F342*(1+'0. Oppsett'!$C$11))</f>
        <v/>
      </c>
    </row>
    <row r="343" spans="1:9" x14ac:dyDescent="0.25">
      <c r="A343" s="143"/>
      <c r="B343" s="99"/>
      <c r="C343" s="145"/>
      <c r="D343" s="145"/>
      <c r="E343" s="19"/>
      <c r="F343" s="146" t="str">
        <f>IFERROR(IF(E343="A",'0. Oppsett'!$C$23,IF(E343="B",'0. Oppsett'!$C$24,IF(E343="C",'0. Oppsett'!$C$25,""))),"")</f>
        <v/>
      </c>
      <c r="G343" s="147"/>
      <c r="H343" s="148"/>
      <c r="I343" s="148" t="str">
        <f>IF(OR(E343="",H343="",NOT(AND(ISNUMBER(F343),ISNUMBER(H343)))),"",H343*F343*(1+'0. Oppsett'!$C$11))</f>
        <v/>
      </c>
    </row>
    <row r="344" spans="1:9" x14ac:dyDescent="0.25">
      <c r="A344" s="143"/>
      <c r="B344" s="99"/>
      <c r="C344" s="145"/>
      <c r="D344" s="145"/>
      <c r="E344" s="19"/>
      <c r="F344" s="146" t="str">
        <f>IFERROR(IF(E344="A",'0. Oppsett'!$C$23,IF(E344="B",'0. Oppsett'!$C$24,IF(E344="C",'0. Oppsett'!$C$25,""))),"")</f>
        <v/>
      </c>
      <c r="G344" s="147"/>
      <c r="H344" s="148"/>
      <c r="I344" s="148" t="str">
        <f>IF(OR(E344="",H344="",NOT(AND(ISNUMBER(F344),ISNUMBER(H344)))),"",H344*F344*(1+'0. Oppsett'!$C$11))</f>
        <v/>
      </c>
    </row>
    <row r="345" spans="1:9" x14ac:dyDescent="0.25">
      <c r="A345" s="143"/>
      <c r="B345" s="99"/>
      <c r="C345" s="145"/>
      <c r="D345" s="145"/>
      <c r="E345" s="19"/>
      <c r="F345" s="146" t="str">
        <f>IFERROR(IF(E345="A",'0. Oppsett'!$C$23,IF(E345="B",'0. Oppsett'!$C$24,IF(E345="C",'0. Oppsett'!$C$25,""))),"")</f>
        <v/>
      </c>
      <c r="G345" s="147"/>
      <c r="H345" s="148"/>
      <c r="I345" s="148" t="str">
        <f>IF(OR(E345="",H345="",NOT(AND(ISNUMBER(F345),ISNUMBER(H345)))),"",H345*F345*(1+'0. Oppsett'!$C$11))</f>
        <v/>
      </c>
    </row>
    <row r="346" spans="1:9" x14ac:dyDescent="0.25">
      <c r="A346" s="143"/>
      <c r="B346" s="99"/>
      <c r="C346" s="145"/>
      <c r="D346" s="145"/>
      <c r="E346" s="19"/>
      <c r="F346" s="146" t="str">
        <f>IFERROR(IF(E346="A",'0. Oppsett'!$C$23,IF(E346="B",'0. Oppsett'!$C$24,IF(E346="C",'0. Oppsett'!$C$25,""))),"")</f>
        <v/>
      </c>
      <c r="G346" s="147"/>
      <c r="H346" s="148"/>
      <c r="I346" s="148" t="str">
        <f>IF(OR(E346="",H346="",NOT(AND(ISNUMBER(F346),ISNUMBER(H346)))),"",H346*F346*(1+'0. Oppsett'!$C$11))</f>
        <v/>
      </c>
    </row>
    <row r="347" spans="1:9" x14ac:dyDescent="0.25">
      <c r="A347" s="143"/>
      <c r="B347" s="99"/>
      <c r="C347" s="145"/>
      <c r="D347" s="145"/>
      <c r="E347" s="19"/>
      <c r="F347" s="146" t="str">
        <f>IFERROR(IF(E347="A",'0. Oppsett'!$C$23,IF(E347="B",'0. Oppsett'!$C$24,IF(E347="C",'0. Oppsett'!$C$25,""))),"")</f>
        <v/>
      </c>
      <c r="G347" s="147"/>
      <c r="H347" s="148"/>
      <c r="I347" s="148" t="str">
        <f>IF(OR(E347="",H347="",NOT(AND(ISNUMBER(F347),ISNUMBER(H347)))),"",H347*F347*(1+'0. Oppsett'!$C$11))</f>
        <v/>
      </c>
    </row>
    <row r="348" spans="1:9" x14ac:dyDescent="0.25">
      <c r="A348" s="143"/>
      <c r="B348" s="99"/>
      <c r="C348" s="145"/>
      <c r="D348" s="145"/>
      <c r="E348" s="19"/>
      <c r="F348" s="146" t="str">
        <f>IFERROR(IF(E348="A",'0. Oppsett'!$C$23,IF(E348="B",'0. Oppsett'!$C$24,IF(E348="C",'0. Oppsett'!$C$25,""))),"")</f>
        <v/>
      </c>
      <c r="G348" s="147"/>
      <c r="H348" s="148"/>
      <c r="I348" s="148" t="str">
        <f>IF(OR(E348="",H348="",NOT(AND(ISNUMBER(F348),ISNUMBER(H348)))),"",H348*F348*(1+'0. Oppsett'!$C$11))</f>
        <v/>
      </c>
    </row>
    <row r="349" spans="1:9" x14ac:dyDescent="0.25">
      <c r="A349" s="143"/>
      <c r="B349" s="99"/>
      <c r="C349" s="145"/>
      <c r="D349" s="145"/>
      <c r="E349" s="19"/>
      <c r="F349" s="146" t="str">
        <f>IFERROR(IF(E349="A",'0. Oppsett'!$C$23,IF(E349="B",'0. Oppsett'!$C$24,IF(E349="C",'0. Oppsett'!$C$25,""))),"")</f>
        <v/>
      </c>
      <c r="G349" s="147"/>
      <c r="H349" s="148"/>
      <c r="I349" s="148" t="str">
        <f>IF(OR(E349="",H349="",NOT(AND(ISNUMBER(F349),ISNUMBER(H349)))),"",H349*F349*(1+'0. Oppsett'!$C$11))</f>
        <v/>
      </c>
    </row>
    <row r="350" spans="1:9" x14ac:dyDescent="0.25">
      <c r="A350" s="143"/>
      <c r="B350" s="99"/>
      <c r="C350" s="145"/>
      <c r="D350" s="145"/>
      <c r="E350" s="19"/>
      <c r="F350" s="146" t="str">
        <f>IFERROR(IF(E350="A",'0. Oppsett'!$C$23,IF(E350="B",'0. Oppsett'!$C$24,IF(E350="C",'0. Oppsett'!$C$25,""))),"")</f>
        <v/>
      </c>
      <c r="G350" s="147"/>
      <c r="H350" s="148"/>
      <c r="I350" s="148" t="str">
        <f>IF(OR(E350="",H350="",NOT(AND(ISNUMBER(F350),ISNUMBER(H350)))),"",H350*F350*(1+'0. Oppsett'!$C$11))</f>
        <v/>
      </c>
    </row>
    <row r="351" spans="1:9" x14ac:dyDescent="0.25">
      <c r="A351" s="143"/>
      <c r="B351" s="99"/>
      <c r="C351" s="145"/>
      <c r="D351" s="145"/>
      <c r="E351" s="19"/>
      <c r="F351" s="146" t="str">
        <f>IFERROR(IF(E351="A",'0. Oppsett'!$C$23,IF(E351="B",'0. Oppsett'!$C$24,IF(E351="C",'0. Oppsett'!$C$25,""))),"")</f>
        <v/>
      </c>
      <c r="G351" s="147"/>
      <c r="H351" s="148"/>
      <c r="I351" s="148" t="str">
        <f>IF(OR(E351="",H351="",NOT(AND(ISNUMBER(F351),ISNUMBER(H351)))),"",H351*F351*(1+'0. Oppsett'!$C$11))</f>
        <v/>
      </c>
    </row>
    <row r="352" spans="1:9" x14ac:dyDescent="0.25">
      <c r="A352" s="143"/>
      <c r="B352" s="99"/>
      <c r="C352" s="145"/>
      <c r="D352" s="145"/>
      <c r="E352" s="19"/>
      <c r="F352" s="146" t="str">
        <f>IFERROR(IF(E352="A",'0. Oppsett'!$C$23,IF(E352="B",'0. Oppsett'!$C$24,IF(E352="C",'0. Oppsett'!$C$25,""))),"")</f>
        <v/>
      </c>
      <c r="G352" s="147"/>
      <c r="H352" s="148"/>
      <c r="I352" s="148" t="str">
        <f>IF(OR(E352="",H352="",NOT(AND(ISNUMBER(F352),ISNUMBER(H352)))),"",H352*F352*(1+'0. Oppsett'!$C$11))</f>
        <v/>
      </c>
    </row>
    <row r="353" spans="1:9" x14ac:dyDescent="0.25">
      <c r="A353" s="143"/>
      <c r="B353" s="99"/>
      <c r="C353" s="145"/>
      <c r="D353" s="145"/>
      <c r="E353" s="19"/>
      <c r="F353" s="146" t="str">
        <f>IFERROR(IF(E353="A",'0. Oppsett'!$C$23,IF(E353="B",'0. Oppsett'!$C$24,IF(E353="C",'0. Oppsett'!$C$25,""))),"")</f>
        <v/>
      </c>
      <c r="G353" s="147"/>
      <c r="H353" s="148"/>
      <c r="I353" s="148" t="str">
        <f>IF(OR(E353="",H353="",NOT(AND(ISNUMBER(F353),ISNUMBER(H353)))),"",H353*F353*(1+'0. Oppsett'!$C$11))</f>
        <v/>
      </c>
    </row>
    <row r="354" spans="1:9" x14ac:dyDescent="0.25">
      <c r="A354" s="143"/>
      <c r="B354" s="99"/>
      <c r="C354" s="145"/>
      <c r="D354" s="145"/>
      <c r="E354" s="19"/>
      <c r="F354" s="146" t="str">
        <f>IFERROR(IF(E354="A",'0. Oppsett'!$C$23,IF(E354="B",'0. Oppsett'!$C$24,IF(E354="C",'0. Oppsett'!$C$25,""))),"")</f>
        <v/>
      </c>
      <c r="G354" s="147"/>
      <c r="H354" s="148"/>
      <c r="I354" s="148" t="str">
        <f>IF(OR(E354="",H354="",NOT(AND(ISNUMBER(F354),ISNUMBER(H354)))),"",H354*F354*(1+'0. Oppsett'!$C$11))</f>
        <v/>
      </c>
    </row>
    <row r="355" spans="1:9" x14ac:dyDescent="0.25">
      <c r="A355" s="143"/>
      <c r="B355" s="99"/>
      <c r="C355" s="145"/>
      <c r="D355" s="145"/>
      <c r="E355" s="19"/>
      <c r="F355" s="146" t="str">
        <f>IFERROR(IF(E355="A",'0. Oppsett'!$C$23,IF(E355="B",'0. Oppsett'!$C$24,IF(E355="C",'0. Oppsett'!$C$25,""))),"")</f>
        <v/>
      </c>
      <c r="G355" s="147"/>
      <c r="H355" s="148"/>
      <c r="I355" s="148" t="str">
        <f>IF(OR(E355="",H355="",NOT(AND(ISNUMBER(F355),ISNUMBER(H355)))),"",H355*F355*(1+'0. Oppsett'!$C$11))</f>
        <v/>
      </c>
    </row>
    <row r="356" spans="1:9" x14ac:dyDescent="0.25">
      <c r="A356" s="143"/>
      <c r="B356" s="99"/>
      <c r="C356" s="145"/>
      <c r="D356" s="145"/>
      <c r="E356" s="19"/>
      <c r="F356" s="146" t="str">
        <f>IFERROR(IF(E356="A",'0. Oppsett'!$C$23,IF(E356="B",'0. Oppsett'!$C$24,IF(E356="C",'0. Oppsett'!$C$25,""))),"")</f>
        <v/>
      </c>
      <c r="G356" s="147"/>
      <c r="H356" s="148"/>
      <c r="I356" s="148" t="str">
        <f>IF(OR(E356="",H356="",NOT(AND(ISNUMBER(F356),ISNUMBER(H356)))),"",H356*F356*(1+'0. Oppsett'!$C$11))</f>
        <v/>
      </c>
    </row>
    <row r="357" spans="1:9" x14ac:dyDescent="0.25">
      <c r="A357" s="143"/>
      <c r="B357" s="99"/>
      <c r="C357" s="145"/>
      <c r="D357" s="145"/>
      <c r="E357" s="19"/>
      <c r="F357" s="146" t="str">
        <f>IFERROR(IF(E357="A",'0. Oppsett'!$C$23,IF(E357="B",'0. Oppsett'!$C$24,IF(E357="C",'0. Oppsett'!$C$25,""))),"")</f>
        <v/>
      </c>
      <c r="G357" s="147"/>
      <c r="H357" s="148"/>
      <c r="I357" s="148" t="str">
        <f>IF(OR(E357="",H357="",NOT(AND(ISNUMBER(F357),ISNUMBER(H357)))),"",H357*F357*(1+'0. Oppsett'!$C$11))</f>
        <v/>
      </c>
    </row>
    <row r="358" spans="1:9" x14ac:dyDescent="0.25">
      <c r="A358" s="143"/>
      <c r="B358" s="99"/>
      <c r="C358" s="145"/>
      <c r="D358" s="145"/>
      <c r="E358" s="19"/>
      <c r="F358" s="146" t="str">
        <f>IFERROR(IF(E358="A",'0. Oppsett'!$C$23,IF(E358="B",'0. Oppsett'!$C$24,IF(E358="C",'0. Oppsett'!$C$25,""))),"")</f>
        <v/>
      </c>
      <c r="G358" s="147"/>
      <c r="H358" s="148"/>
      <c r="I358" s="148" t="str">
        <f>IF(OR(E358="",H358="",NOT(AND(ISNUMBER(F358),ISNUMBER(H358)))),"",H358*F358*(1+'0. Oppsett'!$C$11))</f>
        <v/>
      </c>
    </row>
    <row r="359" spans="1:9" x14ac:dyDescent="0.25">
      <c r="A359" s="143"/>
      <c r="B359" s="99"/>
      <c r="C359" s="145"/>
      <c r="D359" s="145"/>
      <c r="E359" s="19"/>
      <c r="F359" s="146" t="str">
        <f>IFERROR(IF(E359="A",'0. Oppsett'!$C$23,IF(E359="B",'0. Oppsett'!$C$24,IF(E359="C",'0. Oppsett'!$C$25,""))),"")</f>
        <v/>
      </c>
      <c r="G359" s="147"/>
      <c r="H359" s="148"/>
      <c r="I359" s="148" t="str">
        <f>IF(OR(E359="",H359="",NOT(AND(ISNUMBER(F359),ISNUMBER(H359)))),"",H359*F359*(1+'0. Oppsett'!$C$11))</f>
        <v/>
      </c>
    </row>
    <row r="360" spans="1:9" x14ac:dyDescent="0.25">
      <c r="A360" s="143"/>
      <c r="B360" s="99"/>
      <c r="C360" s="145"/>
      <c r="D360" s="145"/>
      <c r="E360" s="19"/>
      <c r="F360" s="146" t="str">
        <f>IFERROR(IF(E360="A",'0. Oppsett'!$C$23,IF(E360="B",'0. Oppsett'!$C$24,IF(E360="C",'0. Oppsett'!$C$25,""))),"")</f>
        <v/>
      </c>
      <c r="G360" s="147"/>
      <c r="H360" s="148"/>
      <c r="I360" s="148" t="str">
        <f>IF(OR(E360="",H360="",NOT(AND(ISNUMBER(F360),ISNUMBER(H360)))),"",H360*F360*(1+'0. Oppsett'!$C$11))</f>
        <v/>
      </c>
    </row>
    <row r="361" spans="1:9" x14ac:dyDescent="0.25">
      <c r="A361" s="143"/>
      <c r="B361" s="99"/>
      <c r="C361" s="145"/>
      <c r="D361" s="145"/>
      <c r="E361" s="19"/>
      <c r="F361" s="146" t="str">
        <f>IFERROR(IF(E361="A",'0. Oppsett'!$C$23,IF(E361="B",'0. Oppsett'!$C$24,IF(E361="C",'0. Oppsett'!$C$25,""))),"")</f>
        <v/>
      </c>
      <c r="G361" s="147"/>
      <c r="H361" s="148"/>
      <c r="I361" s="148" t="str">
        <f>IF(OR(E361="",H361="",NOT(AND(ISNUMBER(F361),ISNUMBER(H361)))),"",H361*F361*(1+'0. Oppsett'!$C$11))</f>
        <v/>
      </c>
    </row>
    <row r="362" spans="1:9" x14ac:dyDescent="0.25">
      <c r="A362" s="143"/>
      <c r="B362" s="99"/>
      <c r="C362" s="145"/>
      <c r="D362" s="145"/>
      <c r="E362" s="19"/>
      <c r="F362" s="146" t="str">
        <f>IFERROR(IF(E362="A",'0. Oppsett'!$C$23,IF(E362="B",'0. Oppsett'!$C$24,IF(E362="C",'0. Oppsett'!$C$25,""))),"")</f>
        <v/>
      </c>
      <c r="G362" s="147"/>
      <c r="H362" s="148"/>
      <c r="I362" s="148" t="str">
        <f>IF(OR(E362="",H362="",NOT(AND(ISNUMBER(F362),ISNUMBER(H362)))),"",H362*F362*(1+'0. Oppsett'!$C$11))</f>
        <v/>
      </c>
    </row>
    <row r="363" spans="1:9" x14ac:dyDescent="0.25">
      <c r="A363" s="143"/>
      <c r="B363" s="99"/>
      <c r="C363" s="145"/>
      <c r="D363" s="145"/>
      <c r="E363" s="19"/>
      <c r="F363" s="146" t="str">
        <f>IFERROR(IF(E363="A",'0. Oppsett'!$C$23,IF(E363="B",'0. Oppsett'!$C$24,IF(E363="C",'0. Oppsett'!$C$25,""))),"")</f>
        <v/>
      </c>
      <c r="G363" s="147"/>
      <c r="H363" s="148"/>
      <c r="I363" s="148" t="str">
        <f>IF(OR(E363="",H363="",NOT(AND(ISNUMBER(F363),ISNUMBER(H363)))),"",H363*F363*(1+'0. Oppsett'!$C$11))</f>
        <v/>
      </c>
    </row>
    <row r="364" spans="1:9" x14ac:dyDescent="0.25">
      <c r="A364" s="143"/>
      <c r="B364" s="99"/>
      <c r="C364" s="145"/>
      <c r="D364" s="145"/>
      <c r="E364" s="19"/>
      <c r="F364" s="146" t="str">
        <f>IFERROR(IF(E364="A",'0. Oppsett'!$C$23,IF(E364="B",'0. Oppsett'!$C$24,IF(E364="C",'0. Oppsett'!$C$25,""))),"")</f>
        <v/>
      </c>
      <c r="G364" s="147"/>
      <c r="H364" s="148"/>
      <c r="I364" s="148" t="str">
        <f>IF(OR(E364="",H364="",NOT(AND(ISNUMBER(F364),ISNUMBER(H364)))),"",H364*F364*(1+'0. Oppsett'!$C$11))</f>
        <v/>
      </c>
    </row>
    <row r="365" spans="1:9" x14ac:dyDescent="0.25">
      <c r="A365" s="143"/>
      <c r="B365" s="99"/>
      <c r="C365" s="145"/>
      <c r="D365" s="145"/>
      <c r="E365" s="19"/>
      <c r="F365" s="146" t="str">
        <f>IFERROR(IF(E365="A",'0. Oppsett'!$C$23,IF(E365="B",'0. Oppsett'!$C$24,IF(E365="C",'0. Oppsett'!$C$25,""))),"")</f>
        <v/>
      </c>
      <c r="G365" s="147"/>
      <c r="H365" s="148"/>
      <c r="I365" s="148" t="str">
        <f>IF(OR(E365="",H365="",NOT(AND(ISNUMBER(F365),ISNUMBER(H365)))),"",H365*F365*(1+'0. Oppsett'!$C$11))</f>
        <v/>
      </c>
    </row>
    <row r="366" spans="1:9" x14ac:dyDescent="0.25">
      <c r="A366" s="143"/>
      <c r="B366" s="99"/>
      <c r="C366" s="145"/>
      <c r="D366" s="145"/>
      <c r="E366" s="19"/>
      <c r="F366" s="146" t="str">
        <f>IFERROR(IF(E366="A",'0. Oppsett'!$C$23,IF(E366="B",'0. Oppsett'!$C$24,IF(E366="C",'0. Oppsett'!$C$25,""))),"")</f>
        <v/>
      </c>
      <c r="G366" s="147"/>
      <c r="H366" s="148"/>
      <c r="I366" s="148" t="str">
        <f>IF(OR(E366="",H366="",NOT(AND(ISNUMBER(F366),ISNUMBER(H366)))),"",H366*F366*(1+'0. Oppsett'!$C$11))</f>
        <v/>
      </c>
    </row>
    <row r="367" spans="1:9" x14ac:dyDescent="0.25">
      <c r="A367" s="143"/>
      <c r="B367" s="99"/>
      <c r="C367" s="145"/>
      <c r="D367" s="145"/>
      <c r="E367" s="19"/>
      <c r="F367" s="146" t="str">
        <f>IFERROR(IF(E367="A",'0. Oppsett'!$C$23,IF(E367="B",'0. Oppsett'!$C$24,IF(E367="C",'0. Oppsett'!$C$25,""))),"")</f>
        <v/>
      </c>
      <c r="G367" s="147"/>
      <c r="H367" s="148"/>
      <c r="I367" s="148" t="str">
        <f>IF(OR(E367="",H367="",NOT(AND(ISNUMBER(F367),ISNUMBER(H367)))),"",H367*F367*(1+'0. Oppsett'!$C$11))</f>
        <v/>
      </c>
    </row>
    <row r="368" spans="1:9" x14ac:dyDescent="0.25">
      <c r="A368" s="143"/>
      <c r="B368" s="99"/>
      <c r="C368" s="145"/>
      <c r="D368" s="145"/>
      <c r="E368" s="19"/>
      <c r="F368" s="146" t="str">
        <f>IFERROR(IF(E368="A",'0. Oppsett'!$C$23,IF(E368="B",'0. Oppsett'!$C$24,IF(E368="C",'0. Oppsett'!$C$25,""))),"")</f>
        <v/>
      </c>
      <c r="G368" s="147"/>
      <c r="H368" s="148"/>
      <c r="I368" s="148" t="str">
        <f>IF(OR(E368="",H368="",NOT(AND(ISNUMBER(F368),ISNUMBER(H368)))),"",H368*F368*(1+'0. Oppsett'!$C$11))</f>
        <v/>
      </c>
    </row>
    <row r="369" spans="1:9" x14ac:dyDescent="0.25">
      <c r="A369" s="143"/>
      <c r="B369" s="99"/>
      <c r="C369" s="145"/>
      <c r="D369" s="145"/>
      <c r="E369" s="19"/>
      <c r="F369" s="146" t="str">
        <f>IFERROR(IF(E369="A",'0. Oppsett'!$C$23,IF(E369="B",'0. Oppsett'!$C$24,IF(E369="C",'0. Oppsett'!$C$25,""))),"")</f>
        <v/>
      </c>
      <c r="G369" s="147"/>
      <c r="H369" s="148"/>
      <c r="I369" s="148" t="str">
        <f>IF(OR(E369="",H369="",NOT(AND(ISNUMBER(F369),ISNUMBER(H369)))),"",H369*F369*(1+'0. Oppsett'!$C$11))</f>
        <v/>
      </c>
    </row>
    <row r="370" spans="1:9" x14ac:dyDescent="0.25">
      <c r="A370" s="143"/>
      <c r="B370" s="99"/>
      <c r="C370" s="145"/>
      <c r="D370" s="145"/>
      <c r="E370" s="19"/>
      <c r="F370" s="146" t="str">
        <f>IFERROR(IF(E370="A",'0. Oppsett'!$C$23,IF(E370="B",'0. Oppsett'!$C$24,IF(E370="C",'0. Oppsett'!$C$25,""))),"")</f>
        <v/>
      </c>
      <c r="G370" s="147"/>
      <c r="H370" s="148"/>
      <c r="I370" s="148" t="str">
        <f>IF(OR(E370="",H370="",NOT(AND(ISNUMBER(F370),ISNUMBER(H370)))),"",H370*F370*(1+'0. Oppsett'!$C$11))</f>
        <v/>
      </c>
    </row>
    <row r="371" spans="1:9" x14ac:dyDescent="0.25">
      <c r="A371" s="143"/>
      <c r="B371" s="99"/>
      <c r="C371" s="145"/>
      <c r="D371" s="145"/>
      <c r="E371" s="19"/>
      <c r="F371" s="146" t="str">
        <f>IFERROR(IF(E371="A",'0. Oppsett'!$C$23,IF(E371="B",'0. Oppsett'!$C$24,IF(E371="C",'0. Oppsett'!$C$25,""))),"")</f>
        <v/>
      </c>
      <c r="G371" s="147"/>
      <c r="H371" s="148"/>
      <c r="I371" s="148" t="str">
        <f>IF(OR(E371="",H371="",NOT(AND(ISNUMBER(F371),ISNUMBER(H371)))),"",H371*F371*(1+'0. Oppsett'!$C$11))</f>
        <v/>
      </c>
    </row>
    <row r="372" spans="1:9" x14ac:dyDescent="0.25">
      <c r="A372" s="143"/>
      <c r="B372" s="99"/>
      <c r="C372" s="145"/>
      <c r="D372" s="145"/>
      <c r="E372" s="19"/>
      <c r="F372" s="146" t="str">
        <f>IFERROR(IF(E372="A",'0. Oppsett'!$C$23,IF(E372="B",'0. Oppsett'!$C$24,IF(E372="C",'0. Oppsett'!$C$25,""))),"")</f>
        <v/>
      </c>
      <c r="G372" s="147"/>
      <c r="H372" s="148"/>
      <c r="I372" s="148" t="str">
        <f>IF(OR(E372="",H372="",NOT(AND(ISNUMBER(F372),ISNUMBER(H372)))),"",H372*F372*(1+'0. Oppsett'!$C$11))</f>
        <v/>
      </c>
    </row>
    <row r="373" spans="1:9" x14ac:dyDescent="0.25">
      <c r="A373" s="143"/>
      <c r="B373" s="99"/>
      <c r="C373" s="145"/>
      <c r="D373" s="145"/>
      <c r="E373" s="19"/>
      <c r="F373" s="146" t="str">
        <f>IFERROR(IF(E373="A",'0. Oppsett'!$C$23,IF(E373="B",'0. Oppsett'!$C$24,IF(E373="C",'0. Oppsett'!$C$25,""))),"")</f>
        <v/>
      </c>
      <c r="G373" s="147"/>
      <c r="H373" s="148"/>
      <c r="I373" s="148" t="str">
        <f>IF(OR(E373="",H373="",NOT(AND(ISNUMBER(F373),ISNUMBER(H373)))),"",H373*F373*(1+'0. Oppsett'!$C$11))</f>
        <v/>
      </c>
    </row>
    <row r="374" spans="1:9" x14ac:dyDescent="0.25">
      <c r="A374" s="143"/>
      <c r="B374" s="99"/>
      <c r="C374" s="145"/>
      <c r="D374" s="145"/>
      <c r="E374" s="19"/>
      <c r="F374" s="146" t="str">
        <f>IFERROR(IF(E374="A",'0. Oppsett'!$C$23,IF(E374="B",'0. Oppsett'!$C$24,IF(E374="C",'0. Oppsett'!$C$25,""))),"")</f>
        <v/>
      </c>
      <c r="G374" s="147"/>
      <c r="H374" s="148"/>
      <c r="I374" s="148" t="str">
        <f>IF(OR(E374="",H374="",NOT(AND(ISNUMBER(F374),ISNUMBER(H374)))),"",H374*F374*(1+'0. Oppsett'!$C$11))</f>
        <v/>
      </c>
    </row>
    <row r="375" spans="1:9" x14ac:dyDescent="0.25">
      <c r="A375" s="143"/>
      <c r="B375" s="99"/>
      <c r="C375" s="145"/>
      <c r="D375" s="145"/>
      <c r="E375" s="19"/>
      <c r="F375" s="146" t="str">
        <f>IFERROR(IF(E375="A",'0. Oppsett'!$C$23,IF(E375="B",'0. Oppsett'!$C$24,IF(E375="C",'0. Oppsett'!$C$25,""))),"")</f>
        <v/>
      </c>
      <c r="G375" s="147"/>
      <c r="H375" s="148"/>
      <c r="I375" s="148" t="str">
        <f>IF(OR(E375="",H375="",NOT(AND(ISNUMBER(F375),ISNUMBER(H375)))),"",H375*F375*(1+'0. Oppsett'!$C$11))</f>
        <v/>
      </c>
    </row>
    <row r="376" spans="1:9" x14ac:dyDescent="0.25">
      <c r="A376" s="143"/>
      <c r="B376" s="99"/>
      <c r="C376" s="145"/>
      <c r="D376" s="145"/>
      <c r="E376" s="19"/>
      <c r="F376" s="146" t="str">
        <f>IFERROR(IF(E376="A",'0. Oppsett'!$C$23,IF(E376="B",'0. Oppsett'!$C$24,IF(E376="C",'0. Oppsett'!$C$25,""))),"")</f>
        <v/>
      </c>
      <c r="G376" s="147"/>
      <c r="H376" s="148"/>
      <c r="I376" s="148" t="str">
        <f>IF(OR(E376="",H376="",NOT(AND(ISNUMBER(F376),ISNUMBER(H376)))),"",H376*F376*(1+'0. Oppsett'!$C$11))</f>
        <v/>
      </c>
    </row>
    <row r="377" spans="1:9" x14ac:dyDescent="0.25">
      <c r="A377" s="143"/>
      <c r="B377" s="99"/>
      <c r="C377" s="145"/>
      <c r="D377" s="145"/>
      <c r="E377" s="19"/>
      <c r="F377" s="146" t="str">
        <f>IFERROR(IF(E377="A",'0. Oppsett'!$C$23,IF(E377="B",'0. Oppsett'!$C$24,IF(E377="C",'0. Oppsett'!$C$25,""))),"")</f>
        <v/>
      </c>
      <c r="G377" s="147"/>
      <c r="H377" s="148"/>
      <c r="I377" s="148" t="str">
        <f>IF(OR(E377="",H377="",NOT(AND(ISNUMBER(F377),ISNUMBER(H377)))),"",H377*F377*(1+'0. Oppsett'!$C$11))</f>
        <v/>
      </c>
    </row>
    <row r="378" spans="1:9" x14ac:dyDescent="0.25">
      <c r="A378" s="143"/>
      <c r="B378" s="99"/>
      <c r="C378" s="145"/>
      <c r="D378" s="145"/>
      <c r="E378" s="19"/>
      <c r="F378" s="146" t="str">
        <f>IFERROR(IF(E378="A",'0. Oppsett'!$C$23,IF(E378="B",'0. Oppsett'!$C$24,IF(E378="C",'0. Oppsett'!$C$25,""))),"")</f>
        <v/>
      </c>
      <c r="G378" s="147"/>
      <c r="H378" s="148"/>
      <c r="I378" s="148" t="str">
        <f>IF(OR(E378="",H378="",NOT(AND(ISNUMBER(F378),ISNUMBER(H378)))),"",H378*F378*(1+'0. Oppsett'!$C$11))</f>
        <v/>
      </c>
    </row>
    <row r="379" spans="1:9" x14ac:dyDescent="0.25">
      <c r="A379" s="143"/>
      <c r="B379" s="99"/>
      <c r="C379" s="145"/>
      <c r="D379" s="145"/>
      <c r="E379" s="19"/>
      <c r="F379" s="146" t="str">
        <f>IFERROR(IF(E379="A",'0. Oppsett'!$C$23,IF(E379="B",'0. Oppsett'!$C$24,IF(E379="C",'0. Oppsett'!$C$25,""))),"")</f>
        <v/>
      </c>
      <c r="G379" s="147"/>
      <c r="H379" s="148"/>
      <c r="I379" s="148" t="str">
        <f>IF(OR(E379="",H379="",NOT(AND(ISNUMBER(F379),ISNUMBER(H379)))),"",H379*F379*(1+'0. Oppsett'!$C$11))</f>
        <v/>
      </c>
    </row>
    <row r="380" spans="1:9" x14ac:dyDescent="0.25">
      <c r="A380" s="143"/>
      <c r="B380" s="99"/>
      <c r="C380" s="145"/>
      <c r="D380" s="145"/>
      <c r="E380" s="19"/>
      <c r="F380" s="146" t="str">
        <f>IFERROR(IF(E380="A",'0. Oppsett'!$C$23,IF(E380="B",'0. Oppsett'!$C$24,IF(E380="C",'0. Oppsett'!$C$25,""))),"")</f>
        <v/>
      </c>
      <c r="G380" s="147"/>
      <c r="H380" s="148"/>
      <c r="I380" s="148" t="str">
        <f>IF(OR(E380="",H380="",NOT(AND(ISNUMBER(F380),ISNUMBER(H380)))),"",H380*F380*(1+'0. Oppsett'!$C$11))</f>
        <v/>
      </c>
    </row>
    <row r="381" spans="1:9" x14ac:dyDescent="0.25">
      <c r="A381" s="143"/>
      <c r="B381" s="99"/>
      <c r="C381" s="145"/>
      <c r="D381" s="145"/>
      <c r="E381" s="19"/>
      <c r="F381" s="146" t="str">
        <f>IFERROR(IF(E381="A",'0. Oppsett'!$C$23,IF(E381="B",'0. Oppsett'!$C$24,IF(E381="C",'0. Oppsett'!$C$25,""))),"")</f>
        <v/>
      </c>
      <c r="G381" s="147"/>
      <c r="H381" s="148"/>
      <c r="I381" s="148" t="str">
        <f>IF(OR(E381="",H381="",NOT(AND(ISNUMBER(F381),ISNUMBER(H381)))),"",H381*F381*(1+'0. Oppsett'!$C$11))</f>
        <v/>
      </c>
    </row>
    <row r="382" spans="1:9" x14ac:dyDescent="0.25">
      <c r="A382" s="143"/>
      <c r="B382" s="99"/>
      <c r="C382" s="145"/>
      <c r="D382" s="145"/>
      <c r="E382" s="19"/>
      <c r="F382" s="146" t="str">
        <f>IFERROR(IF(E382="A",'0. Oppsett'!$C$23,IF(E382="B",'0. Oppsett'!$C$24,IF(E382="C",'0. Oppsett'!$C$25,""))),"")</f>
        <v/>
      </c>
      <c r="G382" s="147"/>
      <c r="H382" s="148"/>
      <c r="I382" s="148" t="str">
        <f>IF(OR(E382="",H382="",NOT(AND(ISNUMBER(F382),ISNUMBER(H382)))),"",H382*F382*(1+'0. Oppsett'!$C$11))</f>
        <v/>
      </c>
    </row>
    <row r="383" spans="1:9" x14ac:dyDescent="0.25">
      <c r="A383" s="143"/>
      <c r="B383" s="99"/>
      <c r="C383" s="145"/>
      <c r="D383" s="145"/>
      <c r="E383" s="19"/>
      <c r="F383" s="146" t="str">
        <f>IFERROR(IF(E383="A",'0. Oppsett'!$C$23,IF(E383="B",'0. Oppsett'!$C$24,IF(E383="C",'0. Oppsett'!$C$25,""))),"")</f>
        <v/>
      </c>
      <c r="G383" s="147"/>
      <c r="H383" s="148"/>
      <c r="I383" s="148" t="str">
        <f>IF(OR(E383="",H383="",NOT(AND(ISNUMBER(F383),ISNUMBER(H383)))),"",H383*F383*(1+'0. Oppsett'!$C$11))</f>
        <v/>
      </c>
    </row>
    <row r="384" spans="1:9" x14ac:dyDescent="0.25">
      <c r="A384" s="143"/>
      <c r="B384" s="99"/>
      <c r="C384" s="145"/>
      <c r="D384" s="145"/>
      <c r="E384" s="19"/>
      <c r="F384" s="146" t="str">
        <f>IFERROR(IF(E384="A",'0. Oppsett'!$C$23,IF(E384="B",'0. Oppsett'!$C$24,IF(E384="C",'0. Oppsett'!$C$25,""))),"")</f>
        <v/>
      </c>
      <c r="G384" s="147"/>
      <c r="H384" s="148"/>
      <c r="I384" s="148" t="str">
        <f>IF(OR(E384="",H384="",NOT(AND(ISNUMBER(F384),ISNUMBER(H384)))),"",H384*F384*(1+'0. Oppsett'!$C$11))</f>
        <v/>
      </c>
    </row>
    <row r="385" spans="1:9" x14ac:dyDescent="0.25">
      <c r="A385" s="143"/>
      <c r="B385" s="99"/>
      <c r="C385" s="145"/>
      <c r="D385" s="145"/>
      <c r="E385" s="19"/>
      <c r="F385" s="146" t="str">
        <f>IFERROR(IF(E385="A",'0. Oppsett'!$C$23,IF(E385="B",'0. Oppsett'!$C$24,IF(E385="C",'0. Oppsett'!$C$25,""))),"")</f>
        <v/>
      </c>
      <c r="G385" s="147"/>
      <c r="H385" s="148"/>
      <c r="I385" s="148" t="str">
        <f>IF(OR(E385="",H385="",NOT(AND(ISNUMBER(F385),ISNUMBER(H385)))),"",H385*F385*(1+'0. Oppsett'!$C$11))</f>
        <v/>
      </c>
    </row>
    <row r="386" spans="1:9" x14ac:dyDescent="0.25">
      <c r="A386" s="143"/>
      <c r="B386" s="99"/>
      <c r="C386" s="145"/>
      <c r="D386" s="145"/>
      <c r="E386" s="19"/>
      <c r="F386" s="146" t="str">
        <f>IFERROR(IF(E386="A",'0. Oppsett'!$C$23,IF(E386="B",'0. Oppsett'!$C$24,IF(E386="C",'0. Oppsett'!$C$25,""))),"")</f>
        <v/>
      </c>
      <c r="G386" s="147"/>
      <c r="H386" s="148"/>
      <c r="I386" s="148" t="str">
        <f>IF(OR(E386="",H386="",NOT(AND(ISNUMBER(F386),ISNUMBER(H386)))),"",H386*F386*(1+'0. Oppsett'!$C$11))</f>
        <v/>
      </c>
    </row>
    <row r="387" spans="1:9" x14ac:dyDescent="0.25">
      <c r="A387" s="143"/>
      <c r="B387" s="99"/>
      <c r="C387" s="145"/>
      <c r="D387" s="145"/>
      <c r="E387" s="19"/>
      <c r="F387" s="146" t="str">
        <f>IFERROR(IF(E387="A",'0. Oppsett'!$C$23,IF(E387="B",'0. Oppsett'!$C$24,IF(E387="C",'0. Oppsett'!$C$25,""))),"")</f>
        <v/>
      </c>
      <c r="G387" s="147"/>
      <c r="H387" s="148"/>
      <c r="I387" s="148" t="str">
        <f>IF(OR(E387="",H387="",NOT(AND(ISNUMBER(F387),ISNUMBER(H387)))),"",H387*F387*(1+'0. Oppsett'!$C$11))</f>
        <v/>
      </c>
    </row>
    <row r="388" spans="1:9" x14ac:dyDescent="0.25">
      <c r="A388" s="143"/>
      <c r="B388" s="99"/>
      <c r="C388" s="145"/>
      <c r="D388" s="145"/>
      <c r="E388" s="19"/>
      <c r="F388" s="146" t="str">
        <f>IFERROR(IF(E388="A",'0. Oppsett'!$C$23,IF(E388="B",'0. Oppsett'!$C$24,IF(E388="C",'0. Oppsett'!$C$25,""))),"")</f>
        <v/>
      </c>
      <c r="G388" s="147"/>
      <c r="H388" s="148"/>
      <c r="I388" s="148" t="str">
        <f>IF(OR(E388="",H388="",NOT(AND(ISNUMBER(F388),ISNUMBER(H388)))),"",H388*F388*(1+'0. Oppsett'!$C$11))</f>
        <v/>
      </c>
    </row>
    <row r="389" spans="1:9" x14ac:dyDescent="0.25">
      <c r="A389" s="143"/>
      <c r="B389" s="99"/>
      <c r="C389" s="145"/>
      <c r="D389" s="145"/>
      <c r="E389" s="19"/>
      <c r="F389" s="146" t="str">
        <f>IFERROR(IF(E389="A",'0. Oppsett'!$C$23,IF(E389="B",'0. Oppsett'!$C$24,IF(E389="C",'0. Oppsett'!$C$25,""))),"")</f>
        <v/>
      </c>
      <c r="G389" s="147"/>
      <c r="H389" s="148"/>
      <c r="I389" s="148" t="str">
        <f>IF(OR(E389="",H389="",NOT(AND(ISNUMBER(F389),ISNUMBER(H389)))),"",H389*F389*(1+'0. Oppsett'!$C$11))</f>
        <v/>
      </c>
    </row>
    <row r="390" spans="1:9" x14ac:dyDescent="0.25">
      <c r="A390" s="143"/>
      <c r="B390" s="99"/>
      <c r="C390" s="145"/>
      <c r="D390" s="145"/>
      <c r="E390" s="19"/>
      <c r="F390" s="146" t="str">
        <f>IFERROR(IF(E390="A",'0. Oppsett'!$C$23,IF(E390="B",'0. Oppsett'!$C$24,IF(E390="C",'0. Oppsett'!$C$25,""))),"")</f>
        <v/>
      </c>
      <c r="G390" s="147"/>
      <c r="H390" s="148"/>
      <c r="I390" s="148" t="str">
        <f>IF(OR(E390="",H390="",NOT(AND(ISNUMBER(F390),ISNUMBER(H390)))),"",H390*F390*(1+'0. Oppsett'!$C$11))</f>
        <v/>
      </c>
    </row>
    <row r="391" spans="1:9" x14ac:dyDescent="0.25">
      <c r="A391" s="143"/>
      <c r="B391" s="99"/>
      <c r="C391" s="145"/>
      <c r="D391" s="145"/>
      <c r="E391" s="19"/>
      <c r="F391" s="146" t="str">
        <f>IFERROR(IF(E391="A",'0. Oppsett'!$C$23,IF(E391="B",'0. Oppsett'!$C$24,IF(E391="C",'0. Oppsett'!$C$25,""))),"")</f>
        <v/>
      </c>
      <c r="G391" s="147"/>
      <c r="H391" s="148"/>
      <c r="I391" s="148" t="str">
        <f>IF(OR(E391="",H391="",NOT(AND(ISNUMBER(F391),ISNUMBER(H391)))),"",H391*F391*(1+'0. Oppsett'!$C$11))</f>
        <v/>
      </c>
    </row>
    <row r="392" spans="1:9" x14ac:dyDescent="0.25">
      <c r="A392" s="143"/>
      <c r="B392" s="99"/>
      <c r="C392" s="145"/>
      <c r="D392" s="145"/>
      <c r="E392" s="19"/>
      <c r="F392" s="146" t="str">
        <f>IFERROR(IF(E392="A",'0. Oppsett'!$C$23,IF(E392="B",'0. Oppsett'!$C$24,IF(E392="C",'0. Oppsett'!$C$25,""))),"")</f>
        <v/>
      </c>
      <c r="G392" s="147"/>
      <c r="H392" s="148"/>
      <c r="I392" s="148" t="str">
        <f>IF(OR(E392="",H392="",NOT(AND(ISNUMBER(F392),ISNUMBER(H392)))),"",H392*F392*(1+'0. Oppsett'!$C$11))</f>
        <v/>
      </c>
    </row>
    <row r="393" spans="1:9" x14ac:dyDescent="0.25">
      <c r="A393" s="143"/>
      <c r="B393" s="99"/>
      <c r="C393" s="145"/>
      <c r="D393" s="145"/>
      <c r="E393" s="19"/>
      <c r="F393" s="146" t="str">
        <f>IFERROR(IF(E393="A",'0. Oppsett'!$C$23,IF(E393="B",'0. Oppsett'!$C$24,IF(E393="C",'0. Oppsett'!$C$25,""))),"")</f>
        <v/>
      </c>
      <c r="G393" s="147"/>
      <c r="H393" s="148"/>
      <c r="I393" s="148" t="str">
        <f>IF(OR(E393="",H393="",NOT(AND(ISNUMBER(F393),ISNUMBER(H393)))),"",H393*F393*(1+'0. Oppsett'!$C$11))</f>
        <v/>
      </c>
    </row>
    <row r="394" spans="1:9" x14ac:dyDescent="0.25">
      <c r="A394" s="143"/>
      <c r="B394" s="99"/>
      <c r="C394" s="145"/>
      <c r="D394" s="145"/>
      <c r="E394" s="19"/>
      <c r="F394" s="146" t="str">
        <f>IFERROR(IF(E394="A",'0. Oppsett'!$C$23,IF(E394="B",'0. Oppsett'!$C$24,IF(E394="C",'0. Oppsett'!$C$25,""))),"")</f>
        <v/>
      </c>
      <c r="G394" s="147"/>
      <c r="H394" s="148"/>
      <c r="I394" s="148" t="str">
        <f>IF(OR(E394="",H394="",NOT(AND(ISNUMBER(F394),ISNUMBER(H394)))),"",H394*F394*(1+'0. Oppsett'!$C$11))</f>
        <v/>
      </c>
    </row>
    <row r="395" spans="1:9" x14ac:dyDescent="0.25">
      <c r="A395" s="143"/>
      <c r="B395" s="99"/>
      <c r="C395" s="145"/>
      <c r="D395" s="145"/>
      <c r="E395" s="19"/>
      <c r="F395" s="146" t="str">
        <f>IFERROR(IF(E395="A",'0. Oppsett'!$C$23,IF(E395="B",'0. Oppsett'!$C$24,IF(E395="C",'0. Oppsett'!$C$25,""))),"")</f>
        <v/>
      </c>
      <c r="G395" s="147"/>
      <c r="H395" s="148"/>
      <c r="I395" s="148" t="str">
        <f>IF(OR(E395="",H395="",NOT(AND(ISNUMBER(F395),ISNUMBER(H395)))),"",H395*F395*(1+'0. Oppsett'!$C$11))</f>
        <v/>
      </c>
    </row>
    <row r="396" spans="1:9" x14ac:dyDescent="0.25">
      <c r="A396" s="143"/>
      <c r="B396" s="99"/>
      <c r="C396" s="145"/>
      <c r="D396" s="145"/>
      <c r="E396" s="19"/>
      <c r="F396" s="146" t="str">
        <f>IFERROR(IF(E396="A",'0. Oppsett'!$C$23,IF(E396="B",'0. Oppsett'!$C$24,IF(E396="C",'0. Oppsett'!$C$25,""))),"")</f>
        <v/>
      </c>
      <c r="G396" s="147"/>
      <c r="H396" s="148"/>
      <c r="I396" s="148" t="str">
        <f>IF(OR(E396="",H396="",NOT(AND(ISNUMBER(F396),ISNUMBER(H396)))),"",H396*F396*(1+'0. Oppsett'!$C$11))</f>
        <v/>
      </c>
    </row>
    <row r="397" spans="1:9" x14ac:dyDescent="0.25">
      <c r="A397" s="143"/>
      <c r="B397" s="99"/>
      <c r="C397" s="145"/>
      <c r="D397" s="145"/>
      <c r="E397" s="19"/>
      <c r="F397" s="146" t="str">
        <f>IFERROR(IF(E397="A",'0. Oppsett'!$C$23,IF(E397="B",'0. Oppsett'!$C$24,IF(E397="C",'0. Oppsett'!$C$25,""))),"")</f>
        <v/>
      </c>
      <c r="G397" s="147"/>
      <c r="H397" s="148"/>
      <c r="I397" s="148" t="str">
        <f>IF(OR(E397="",H397="",NOT(AND(ISNUMBER(F397),ISNUMBER(H397)))),"",H397*F397*(1+'0. Oppsett'!$C$11))</f>
        <v/>
      </c>
    </row>
    <row r="398" spans="1:9" x14ac:dyDescent="0.25">
      <c r="A398" s="143"/>
      <c r="B398" s="99"/>
      <c r="C398" s="145"/>
      <c r="D398" s="145"/>
      <c r="E398" s="19"/>
      <c r="F398" s="146" t="str">
        <f>IFERROR(IF(E398="A",'0. Oppsett'!$C$23,IF(E398="B",'0. Oppsett'!$C$24,IF(E398="C",'0. Oppsett'!$C$25,""))),"")</f>
        <v/>
      </c>
      <c r="G398" s="147"/>
      <c r="H398" s="148"/>
      <c r="I398" s="148" t="str">
        <f>IF(OR(E398="",H398="",NOT(AND(ISNUMBER(F398),ISNUMBER(H398)))),"",H398*F398*(1+'0. Oppsett'!$C$11))</f>
        <v/>
      </c>
    </row>
    <row r="399" spans="1:9" x14ac:dyDescent="0.25">
      <c r="A399" s="143"/>
      <c r="B399" s="99"/>
      <c r="C399" s="145"/>
      <c r="D399" s="145"/>
      <c r="E399" s="19"/>
      <c r="F399" s="146" t="str">
        <f>IFERROR(IF(E399="A",'0. Oppsett'!$C$23,IF(E399="B",'0. Oppsett'!$C$24,IF(E399="C",'0. Oppsett'!$C$25,""))),"")</f>
        <v/>
      </c>
      <c r="G399" s="147"/>
      <c r="H399" s="148"/>
      <c r="I399" s="148" t="str">
        <f>IF(OR(E399="",H399="",NOT(AND(ISNUMBER(F399),ISNUMBER(H399)))),"",H399*F399*(1+'0. Oppsett'!$C$11))</f>
        <v/>
      </c>
    </row>
    <row r="400" spans="1:9" x14ac:dyDescent="0.25">
      <c r="A400" s="143"/>
      <c r="B400" s="99"/>
      <c r="C400" s="145"/>
      <c r="D400" s="145"/>
      <c r="E400" s="19"/>
      <c r="F400" s="146" t="str">
        <f>IFERROR(IF(E400="A",'0. Oppsett'!$C$23,IF(E400="B",'0. Oppsett'!$C$24,IF(E400="C",'0. Oppsett'!$C$25,""))),"")</f>
        <v/>
      </c>
      <c r="G400" s="147"/>
      <c r="H400" s="148"/>
      <c r="I400" s="148" t="str">
        <f>IF(OR(E400="",H400="",NOT(AND(ISNUMBER(F400),ISNUMBER(H400)))),"",H400*F400*(1+'0. Oppsett'!$C$11))</f>
        <v/>
      </c>
    </row>
    <row r="401" spans="1:9" x14ac:dyDescent="0.25">
      <c r="A401" s="143"/>
      <c r="B401" s="99"/>
      <c r="C401" s="145"/>
      <c r="D401" s="145"/>
      <c r="E401" s="19"/>
      <c r="F401" s="146" t="str">
        <f>IFERROR(IF(E401="A",'0. Oppsett'!$C$23,IF(E401="B",'0. Oppsett'!$C$24,IF(E401="C",'0. Oppsett'!$C$25,""))),"")</f>
        <v/>
      </c>
      <c r="G401" s="147"/>
      <c r="H401" s="148"/>
      <c r="I401" s="148" t="str">
        <f>IF(OR(E401="",H401="",NOT(AND(ISNUMBER(F401),ISNUMBER(H401)))),"",H401*F401*(1+'0. Oppsett'!$C$11))</f>
        <v/>
      </c>
    </row>
    <row r="402" spans="1:9" x14ac:dyDescent="0.25">
      <c r="A402" s="143"/>
      <c r="B402" s="99"/>
      <c r="C402" s="145"/>
      <c r="D402" s="145"/>
      <c r="E402" s="19"/>
      <c r="F402" s="146" t="str">
        <f>IFERROR(IF(E402="A",'0. Oppsett'!$C$23,IF(E402="B",'0. Oppsett'!$C$24,IF(E402="C",'0. Oppsett'!$C$25,""))),"")</f>
        <v/>
      </c>
      <c r="G402" s="147"/>
      <c r="H402" s="148"/>
      <c r="I402" s="148" t="str">
        <f>IF(OR(E402="",H402="",NOT(AND(ISNUMBER(F402),ISNUMBER(H402)))),"",H402*F402*(1+'0. Oppsett'!$C$11))</f>
        <v/>
      </c>
    </row>
    <row r="403" spans="1:9" x14ac:dyDescent="0.25">
      <c r="A403" s="143"/>
      <c r="B403" s="99"/>
      <c r="C403" s="145"/>
      <c r="D403" s="145"/>
      <c r="E403" s="19"/>
      <c r="F403" s="146" t="str">
        <f>IFERROR(IF(E403="A",'0. Oppsett'!$C$23,IF(E403="B",'0. Oppsett'!$C$24,IF(E403="C",'0. Oppsett'!$C$25,""))),"")</f>
        <v/>
      </c>
      <c r="G403" s="147"/>
      <c r="H403" s="148"/>
      <c r="I403" s="148" t="str">
        <f>IF(OR(E403="",H403="",NOT(AND(ISNUMBER(F403),ISNUMBER(H403)))),"",H403*F403*(1+'0. Oppsett'!$C$11))</f>
        <v/>
      </c>
    </row>
    <row r="404" spans="1:9" x14ac:dyDescent="0.25">
      <c r="A404" s="143"/>
      <c r="B404" s="99"/>
      <c r="C404" s="145"/>
      <c r="D404" s="145"/>
      <c r="E404" s="19"/>
      <c r="F404" s="146" t="str">
        <f>IFERROR(IF(E404="A",'0. Oppsett'!$C$23,IF(E404="B",'0. Oppsett'!$C$24,IF(E404="C",'0. Oppsett'!$C$25,""))),"")</f>
        <v/>
      </c>
      <c r="G404" s="147"/>
      <c r="H404" s="148"/>
      <c r="I404" s="148" t="str">
        <f>IF(OR(E404="",H404="",NOT(AND(ISNUMBER(F404),ISNUMBER(H404)))),"",H404*F404*(1+'0. Oppsett'!$C$11))</f>
        <v/>
      </c>
    </row>
    <row r="405" spans="1:9" x14ac:dyDescent="0.25">
      <c r="A405" s="143"/>
      <c r="B405" s="99"/>
      <c r="C405" s="145"/>
      <c r="D405" s="145"/>
      <c r="E405" s="19"/>
      <c r="F405" s="146" t="str">
        <f>IFERROR(IF(E405="A",'0. Oppsett'!$C$23,IF(E405="B",'0. Oppsett'!$C$24,IF(E405="C",'0. Oppsett'!$C$25,""))),"")</f>
        <v/>
      </c>
      <c r="G405" s="147"/>
      <c r="H405" s="148"/>
      <c r="I405" s="148" t="str">
        <f>IF(OR(E405="",H405="",NOT(AND(ISNUMBER(F405),ISNUMBER(H405)))),"",H405*F405*(1+'0. Oppsett'!$C$11))</f>
        <v/>
      </c>
    </row>
    <row r="406" spans="1:9" x14ac:dyDescent="0.25">
      <c r="A406" s="143"/>
      <c r="B406" s="99"/>
      <c r="C406" s="145"/>
      <c r="D406" s="145"/>
      <c r="E406" s="19"/>
      <c r="F406" s="146" t="str">
        <f>IFERROR(IF(E406="A",'0. Oppsett'!$C$23,IF(E406="B",'0. Oppsett'!$C$24,IF(E406="C",'0. Oppsett'!$C$25,""))),"")</f>
        <v/>
      </c>
      <c r="G406" s="147"/>
      <c r="H406" s="148"/>
      <c r="I406" s="148" t="str">
        <f>IF(OR(E406="",H406="",NOT(AND(ISNUMBER(F406),ISNUMBER(H406)))),"",H406*F406*(1+'0. Oppsett'!$C$11))</f>
        <v/>
      </c>
    </row>
    <row r="407" spans="1:9" x14ac:dyDescent="0.25">
      <c r="A407" s="143"/>
      <c r="B407" s="99"/>
      <c r="C407" s="145"/>
      <c r="D407" s="145"/>
      <c r="E407" s="19"/>
      <c r="F407" s="146" t="str">
        <f>IFERROR(IF(E407="A",'0. Oppsett'!$C$23,IF(E407="B",'0. Oppsett'!$C$24,IF(E407="C",'0. Oppsett'!$C$25,""))),"")</f>
        <v/>
      </c>
      <c r="G407" s="147"/>
      <c r="H407" s="148"/>
      <c r="I407" s="148" t="str">
        <f>IF(OR(E407="",H407="",NOT(AND(ISNUMBER(F407),ISNUMBER(H407)))),"",H407*F407*(1+'0. Oppsett'!$C$11))</f>
        <v/>
      </c>
    </row>
    <row r="408" spans="1:9" x14ac:dyDescent="0.25">
      <c r="A408" s="143"/>
      <c r="B408" s="99"/>
      <c r="C408" s="145"/>
      <c r="D408" s="145"/>
      <c r="E408" s="19"/>
      <c r="F408" s="146" t="str">
        <f>IFERROR(IF(E408="A",'0. Oppsett'!$C$23,IF(E408="B",'0. Oppsett'!$C$24,IF(E408="C",'0. Oppsett'!$C$25,""))),"")</f>
        <v/>
      </c>
      <c r="G408" s="147"/>
      <c r="H408" s="148"/>
      <c r="I408" s="148" t="str">
        <f>IF(OR(E408="",H408="",NOT(AND(ISNUMBER(F408),ISNUMBER(H408)))),"",H408*F408*(1+'0. Oppsett'!$C$11))</f>
        <v/>
      </c>
    </row>
    <row r="409" spans="1:9" x14ac:dyDescent="0.25">
      <c r="A409" s="143"/>
      <c r="B409" s="99"/>
      <c r="C409" s="145"/>
      <c r="D409" s="145"/>
      <c r="E409" s="19"/>
      <c r="F409" s="146" t="str">
        <f>IFERROR(IF(E409="A",'0. Oppsett'!$C$23,IF(E409="B",'0. Oppsett'!$C$24,IF(E409="C",'0. Oppsett'!$C$25,""))),"")</f>
        <v/>
      </c>
      <c r="G409" s="147"/>
      <c r="H409" s="148"/>
      <c r="I409" s="148" t="str">
        <f>IF(OR(E409="",H409="",NOT(AND(ISNUMBER(F409),ISNUMBER(H409)))),"",H409*F409*(1+'0. Oppsett'!$C$11))</f>
        <v/>
      </c>
    </row>
    <row r="410" spans="1:9" x14ac:dyDescent="0.25">
      <c r="A410" s="143"/>
      <c r="B410" s="99"/>
      <c r="C410" s="145"/>
      <c r="D410" s="145"/>
      <c r="E410" s="19"/>
      <c r="F410" s="146" t="str">
        <f>IFERROR(IF(E410="A",'0. Oppsett'!$C$23,IF(E410="B",'0. Oppsett'!$C$24,IF(E410="C",'0. Oppsett'!$C$25,""))),"")</f>
        <v/>
      </c>
      <c r="G410" s="147"/>
      <c r="H410" s="148"/>
      <c r="I410" s="148" t="str">
        <f>IF(OR(E410="",H410="",NOT(AND(ISNUMBER(F410),ISNUMBER(H410)))),"",H410*F410*(1+'0. Oppsett'!$C$11))</f>
        <v/>
      </c>
    </row>
    <row r="411" spans="1:9" x14ac:dyDescent="0.25">
      <c r="A411" s="143"/>
      <c r="B411" s="99"/>
      <c r="C411" s="145"/>
      <c r="D411" s="145"/>
      <c r="E411" s="19"/>
      <c r="F411" s="146" t="str">
        <f>IFERROR(IF(E411="A",'0. Oppsett'!$C$23,IF(E411="B",'0. Oppsett'!$C$24,IF(E411="C",'0. Oppsett'!$C$25,""))),"")</f>
        <v/>
      </c>
      <c r="G411" s="147"/>
      <c r="H411" s="148"/>
      <c r="I411" s="148" t="str">
        <f>IF(OR(E411="",H411="",NOT(AND(ISNUMBER(F411),ISNUMBER(H411)))),"",H411*F411*(1+'0. Oppsett'!$C$11))</f>
        <v/>
      </c>
    </row>
    <row r="412" spans="1:9" x14ac:dyDescent="0.25">
      <c r="A412" s="143"/>
      <c r="B412" s="99"/>
      <c r="C412" s="145"/>
      <c r="D412" s="145"/>
      <c r="E412" s="19"/>
      <c r="F412" s="146" t="str">
        <f>IFERROR(IF(E412="A",'0. Oppsett'!$C$23,IF(E412="B",'0. Oppsett'!$C$24,IF(E412="C",'0. Oppsett'!$C$25,""))),"")</f>
        <v/>
      </c>
      <c r="G412" s="147"/>
      <c r="H412" s="148"/>
      <c r="I412" s="148" t="str">
        <f>IF(OR(E412="",H412="",NOT(AND(ISNUMBER(F412),ISNUMBER(H412)))),"",H412*F412*(1+'0. Oppsett'!$C$11))</f>
        <v/>
      </c>
    </row>
    <row r="413" spans="1:9" x14ac:dyDescent="0.25">
      <c r="A413" s="143"/>
      <c r="B413" s="99"/>
      <c r="C413" s="145"/>
      <c r="D413" s="145"/>
      <c r="E413" s="19"/>
      <c r="F413" s="146" t="str">
        <f>IFERROR(IF(E413="A",'0. Oppsett'!$C$23,IF(E413="B",'0. Oppsett'!$C$24,IF(E413="C",'0. Oppsett'!$C$25,""))),"")</f>
        <v/>
      </c>
      <c r="G413" s="147"/>
      <c r="H413" s="148"/>
      <c r="I413" s="148" t="str">
        <f>IF(OR(E413="",H413="",NOT(AND(ISNUMBER(F413),ISNUMBER(H413)))),"",H413*F413*(1+'0. Oppsett'!$C$11))</f>
        <v/>
      </c>
    </row>
    <row r="414" spans="1:9" x14ac:dyDescent="0.25">
      <c r="A414" s="143"/>
      <c r="B414" s="99"/>
      <c r="C414" s="145"/>
      <c r="D414" s="145"/>
      <c r="E414" s="19"/>
      <c r="F414" s="146" t="str">
        <f>IFERROR(IF(E414="A",'0. Oppsett'!$C$23,IF(E414="B",'0. Oppsett'!$C$24,IF(E414="C",'0. Oppsett'!$C$25,""))),"")</f>
        <v/>
      </c>
      <c r="G414" s="147"/>
      <c r="H414" s="148"/>
      <c r="I414" s="148" t="str">
        <f>IF(OR(E414="",H414="",NOT(AND(ISNUMBER(F414),ISNUMBER(H414)))),"",H414*F414*(1+'0. Oppsett'!$C$11))</f>
        <v/>
      </c>
    </row>
    <row r="415" spans="1:9" x14ac:dyDescent="0.25">
      <c r="A415" s="143"/>
      <c r="B415" s="99"/>
      <c r="C415" s="145"/>
      <c r="D415" s="145"/>
      <c r="E415" s="19"/>
      <c r="F415" s="146" t="str">
        <f>IFERROR(IF(E415="A",'0. Oppsett'!$C$23,IF(E415="B",'0. Oppsett'!$C$24,IF(E415="C",'0. Oppsett'!$C$25,""))),"")</f>
        <v/>
      </c>
      <c r="G415" s="147"/>
      <c r="H415" s="148"/>
      <c r="I415" s="148" t="str">
        <f>IF(OR(E415="",H415="",NOT(AND(ISNUMBER(F415),ISNUMBER(H415)))),"",H415*F415*(1+'0. Oppsett'!$C$11))</f>
        <v/>
      </c>
    </row>
    <row r="416" spans="1:9" x14ac:dyDescent="0.25">
      <c r="A416" s="143"/>
      <c r="B416" s="99"/>
      <c r="C416" s="145"/>
      <c r="D416" s="145"/>
      <c r="E416" s="19"/>
      <c r="F416" s="146" t="str">
        <f>IFERROR(IF(E416="A",'0. Oppsett'!$C$23,IF(E416="B",'0. Oppsett'!$C$24,IF(E416="C",'0. Oppsett'!$C$25,""))),"")</f>
        <v/>
      </c>
      <c r="G416" s="147"/>
      <c r="H416" s="148"/>
      <c r="I416" s="148" t="str">
        <f>IF(OR(E416="",H416="",NOT(AND(ISNUMBER(F416),ISNUMBER(H416)))),"",H416*F416*(1+'0. Oppsett'!$C$11))</f>
        <v/>
      </c>
    </row>
    <row r="417" spans="1:9" x14ac:dyDescent="0.25">
      <c r="A417" s="143"/>
      <c r="B417" s="99"/>
      <c r="C417" s="145"/>
      <c r="D417" s="145"/>
      <c r="E417" s="19"/>
      <c r="F417" s="146" t="str">
        <f>IFERROR(IF(E417="A",'0. Oppsett'!$C$23,IF(E417="B",'0. Oppsett'!$C$24,IF(E417="C",'0. Oppsett'!$C$25,""))),"")</f>
        <v/>
      </c>
      <c r="G417" s="147"/>
      <c r="H417" s="148"/>
      <c r="I417" s="148" t="str">
        <f>IF(OR(E417="",H417="",NOT(AND(ISNUMBER(F417),ISNUMBER(H417)))),"",H417*F417*(1+'0. Oppsett'!$C$11))</f>
        <v/>
      </c>
    </row>
    <row r="418" spans="1:9" x14ac:dyDescent="0.25">
      <c r="A418" s="143"/>
      <c r="B418" s="99"/>
      <c r="C418" s="145"/>
      <c r="D418" s="145"/>
      <c r="E418" s="19"/>
      <c r="F418" s="146" t="str">
        <f>IFERROR(IF(E418="A",'0. Oppsett'!$C$23,IF(E418="B",'0. Oppsett'!$C$24,IF(E418="C",'0. Oppsett'!$C$25,""))),"")</f>
        <v/>
      </c>
      <c r="G418" s="147"/>
      <c r="H418" s="148"/>
      <c r="I418" s="148" t="str">
        <f>IF(OR(E418="",H418="",NOT(AND(ISNUMBER(F418),ISNUMBER(H418)))),"",H418*F418*(1+'0. Oppsett'!$C$11))</f>
        <v/>
      </c>
    </row>
    <row r="419" spans="1:9" x14ac:dyDescent="0.25">
      <c r="A419" s="143"/>
      <c r="B419" s="99"/>
      <c r="C419" s="145"/>
      <c r="D419" s="145"/>
      <c r="E419" s="19"/>
      <c r="F419" s="146" t="str">
        <f>IFERROR(IF(E419="A",'0. Oppsett'!$C$23,IF(E419="B",'0. Oppsett'!$C$24,IF(E419="C",'0. Oppsett'!$C$25,""))),"")</f>
        <v/>
      </c>
      <c r="G419" s="147"/>
      <c r="H419" s="148"/>
      <c r="I419" s="148" t="str">
        <f>IF(OR(E419="",H419="",NOT(AND(ISNUMBER(F419),ISNUMBER(H419)))),"",H419*F419*(1+'0. Oppsett'!$C$11))</f>
        <v/>
      </c>
    </row>
    <row r="420" spans="1:9" x14ac:dyDescent="0.25">
      <c r="A420" s="143"/>
      <c r="B420" s="99"/>
      <c r="C420" s="145"/>
      <c r="D420" s="145"/>
      <c r="E420" s="19"/>
      <c r="F420" s="146" t="str">
        <f>IFERROR(IF(E420="A",'0. Oppsett'!$C$23,IF(E420="B",'0. Oppsett'!$C$24,IF(E420="C",'0. Oppsett'!$C$25,""))),"")</f>
        <v/>
      </c>
      <c r="G420" s="147"/>
      <c r="H420" s="148"/>
      <c r="I420" s="148" t="str">
        <f>IF(OR(E420="",H420="",NOT(AND(ISNUMBER(F420),ISNUMBER(H420)))),"",H420*F420*(1+'0. Oppsett'!$C$11))</f>
        <v/>
      </c>
    </row>
    <row r="421" spans="1:9" x14ac:dyDescent="0.25">
      <c r="A421" s="143"/>
      <c r="B421" s="99"/>
      <c r="C421" s="145"/>
      <c r="D421" s="145"/>
      <c r="E421" s="19"/>
      <c r="F421" s="146" t="str">
        <f>IFERROR(IF(E421="A",'0. Oppsett'!$C$23,IF(E421="B",'0. Oppsett'!$C$24,IF(E421="C",'0. Oppsett'!$C$25,""))),"")</f>
        <v/>
      </c>
      <c r="G421" s="147"/>
      <c r="H421" s="148"/>
      <c r="I421" s="148" t="str">
        <f>IF(OR(E421="",H421="",NOT(AND(ISNUMBER(F421),ISNUMBER(H421)))),"",H421*F421*(1+'0. Oppsett'!$C$11))</f>
        <v/>
      </c>
    </row>
    <row r="422" spans="1:9" x14ac:dyDescent="0.25">
      <c r="A422" s="143"/>
      <c r="B422" s="99"/>
      <c r="C422" s="145"/>
      <c r="D422" s="145"/>
      <c r="E422" s="19"/>
      <c r="F422" s="146" t="str">
        <f>IFERROR(IF(E422="A",'0. Oppsett'!$C$23,IF(E422="B",'0. Oppsett'!$C$24,IF(E422="C",'0. Oppsett'!$C$25,""))),"")</f>
        <v/>
      </c>
      <c r="G422" s="147"/>
      <c r="H422" s="148"/>
      <c r="I422" s="148" t="str">
        <f>IF(OR(E422="",H422="",NOT(AND(ISNUMBER(F422),ISNUMBER(H422)))),"",H422*F422*(1+'0. Oppsett'!$C$11))</f>
        <v/>
      </c>
    </row>
    <row r="423" spans="1:9" x14ac:dyDescent="0.25">
      <c r="A423" s="143"/>
      <c r="B423" s="99"/>
      <c r="C423" s="145"/>
      <c r="D423" s="145"/>
      <c r="E423" s="19"/>
      <c r="F423" s="146" t="str">
        <f>IFERROR(IF(E423="A",'0. Oppsett'!$C$23,IF(E423="B",'0. Oppsett'!$C$24,IF(E423="C",'0. Oppsett'!$C$25,""))),"")</f>
        <v/>
      </c>
      <c r="G423" s="147"/>
      <c r="H423" s="148"/>
      <c r="I423" s="148" t="str">
        <f>IF(OR(E423="",H423="",NOT(AND(ISNUMBER(F423),ISNUMBER(H423)))),"",H423*F423*(1+'0. Oppsett'!$C$11))</f>
        <v/>
      </c>
    </row>
    <row r="424" spans="1:9" x14ac:dyDescent="0.25">
      <c r="A424" s="143"/>
      <c r="B424" s="99"/>
      <c r="C424" s="145"/>
      <c r="D424" s="145"/>
      <c r="E424" s="19"/>
      <c r="F424" s="146" t="str">
        <f>IFERROR(IF(E424="A",'0. Oppsett'!$C$23,IF(E424="B",'0. Oppsett'!$C$24,IF(E424="C",'0. Oppsett'!$C$25,""))),"")</f>
        <v/>
      </c>
      <c r="G424" s="147"/>
      <c r="H424" s="148"/>
      <c r="I424" s="148" t="str">
        <f>IF(OR(E424="",H424="",NOT(AND(ISNUMBER(F424),ISNUMBER(H424)))),"",H424*F424*(1+'0. Oppsett'!$C$11))</f>
        <v/>
      </c>
    </row>
    <row r="425" spans="1:9" x14ac:dyDescent="0.25">
      <c r="A425" s="143"/>
      <c r="B425" s="99"/>
      <c r="C425" s="145"/>
      <c r="D425" s="145"/>
      <c r="E425" s="19"/>
      <c r="F425" s="146" t="str">
        <f>IFERROR(IF(E425="A",'0. Oppsett'!$C$23,IF(E425="B",'0. Oppsett'!$C$24,IF(E425="C",'0. Oppsett'!$C$25,""))),"")</f>
        <v/>
      </c>
      <c r="G425" s="147"/>
      <c r="H425" s="148"/>
      <c r="I425" s="148" t="str">
        <f>IF(OR(E425="",H425="",NOT(AND(ISNUMBER(F425),ISNUMBER(H425)))),"",H425*F425*(1+'0. Oppsett'!$C$11))</f>
        <v/>
      </c>
    </row>
    <row r="426" spans="1:9" x14ac:dyDescent="0.25">
      <c r="A426" s="143"/>
      <c r="B426" s="99"/>
      <c r="C426" s="145"/>
      <c r="D426" s="145"/>
      <c r="E426" s="19"/>
      <c r="F426" s="146" t="str">
        <f>IFERROR(IF(E426="A",'0. Oppsett'!$C$23,IF(E426="B",'0. Oppsett'!$C$24,IF(E426="C",'0. Oppsett'!$C$25,""))),"")</f>
        <v/>
      </c>
      <c r="G426" s="147"/>
      <c r="H426" s="148"/>
      <c r="I426" s="148" t="str">
        <f>IF(OR(E426="",H426="",NOT(AND(ISNUMBER(F426),ISNUMBER(H426)))),"",H426*F426*(1+'0. Oppsett'!$C$11))</f>
        <v/>
      </c>
    </row>
    <row r="427" spans="1:9" x14ac:dyDescent="0.25">
      <c r="A427" s="143"/>
      <c r="B427" s="99"/>
      <c r="C427" s="145"/>
      <c r="D427" s="145"/>
      <c r="E427" s="19"/>
      <c r="F427" s="146" t="str">
        <f>IFERROR(IF(E427="A",'0. Oppsett'!$C$23,IF(E427="B",'0. Oppsett'!$C$24,IF(E427="C",'0. Oppsett'!$C$25,""))),"")</f>
        <v/>
      </c>
      <c r="G427" s="147"/>
      <c r="H427" s="148"/>
      <c r="I427" s="148" t="str">
        <f>IF(OR(E427="",H427="",NOT(AND(ISNUMBER(F427),ISNUMBER(H427)))),"",H427*F427*(1+'0. Oppsett'!$C$11))</f>
        <v/>
      </c>
    </row>
    <row r="428" spans="1:9" x14ac:dyDescent="0.25">
      <c r="A428" s="143"/>
      <c r="B428" s="99"/>
      <c r="C428" s="145"/>
      <c r="D428" s="145"/>
      <c r="E428" s="19"/>
      <c r="F428" s="146" t="str">
        <f>IFERROR(IF(E428="A",'0. Oppsett'!$C$23,IF(E428="B",'0. Oppsett'!$C$24,IF(E428="C",'0. Oppsett'!$C$25,""))),"")</f>
        <v/>
      </c>
      <c r="G428" s="147"/>
      <c r="H428" s="148"/>
      <c r="I428" s="148" t="str">
        <f>IF(OR(E428="",H428="",NOT(AND(ISNUMBER(F428),ISNUMBER(H428)))),"",H428*F428*(1+'0. Oppsett'!$C$11))</f>
        <v/>
      </c>
    </row>
    <row r="429" spans="1:9" x14ac:dyDescent="0.25">
      <c r="A429" s="143"/>
      <c r="B429" s="99"/>
      <c r="C429" s="145"/>
      <c r="D429" s="145"/>
      <c r="E429" s="19"/>
      <c r="F429" s="146" t="str">
        <f>IFERROR(IF(E429="A",'0. Oppsett'!$C$23,IF(E429="B",'0. Oppsett'!$C$24,IF(E429="C",'0. Oppsett'!$C$25,""))),"")</f>
        <v/>
      </c>
      <c r="G429" s="147"/>
      <c r="H429" s="148"/>
      <c r="I429" s="148" t="str">
        <f>IF(OR(E429="",H429="",NOT(AND(ISNUMBER(F429),ISNUMBER(H429)))),"",H429*F429*(1+'0. Oppsett'!$C$11))</f>
        <v/>
      </c>
    </row>
    <row r="430" spans="1:9" x14ac:dyDescent="0.25">
      <c r="A430" s="143"/>
      <c r="B430" s="99"/>
      <c r="C430" s="145"/>
      <c r="D430" s="145"/>
      <c r="E430" s="19"/>
      <c r="F430" s="146" t="str">
        <f>IFERROR(IF(E430="A",'0. Oppsett'!$C$23,IF(E430="B",'0. Oppsett'!$C$24,IF(E430="C",'0. Oppsett'!$C$25,""))),"")</f>
        <v/>
      </c>
      <c r="G430" s="147"/>
      <c r="H430" s="148"/>
      <c r="I430" s="148" t="str">
        <f>IF(OR(E430="",H430="",NOT(AND(ISNUMBER(F430),ISNUMBER(H430)))),"",H430*F430*(1+'0. Oppsett'!$C$11))</f>
        <v/>
      </c>
    </row>
    <row r="431" spans="1:9" x14ac:dyDescent="0.25">
      <c r="A431" s="143"/>
      <c r="B431" s="99"/>
      <c r="C431" s="145"/>
      <c r="D431" s="145"/>
      <c r="E431" s="19"/>
      <c r="F431" s="146" t="str">
        <f>IFERROR(IF(E431="A",'0. Oppsett'!$C$23,IF(E431="B",'0. Oppsett'!$C$24,IF(E431="C",'0. Oppsett'!$C$25,""))),"")</f>
        <v/>
      </c>
      <c r="G431" s="147"/>
      <c r="H431" s="148"/>
      <c r="I431" s="148" t="str">
        <f>IF(OR(E431="",H431="",NOT(AND(ISNUMBER(F431),ISNUMBER(H431)))),"",H431*F431*(1+'0. Oppsett'!$C$11))</f>
        <v/>
      </c>
    </row>
    <row r="432" spans="1:9" x14ac:dyDescent="0.25">
      <c r="A432" s="143"/>
      <c r="B432" s="99"/>
      <c r="C432" s="145"/>
      <c r="D432" s="145"/>
      <c r="E432" s="19"/>
      <c r="F432" s="146" t="str">
        <f>IFERROR(IF(E432="A",'0. Oppsett'!$C$23,IF(E432="B",'0. Oppsett'!$C$24,IF(E432="C",'0. Oppsett'!$C$25,""))),"")</f>
        <v/>
      </c>
      <c r="G432" s="147"/>
      <c r="H432" s="148"/>
      <c r="I432" s="148" t="str">
        <f>IF(OR(E432="",H432="",NOT(AND(ISNUMBER(F432),ISNUMBER(H432)))),"",H432*F432*(1+'0. Oppsett'!$C$11))</f>
        <v/>
      </c>
    </row>
    <row r="433" spans="1:9" x14ac:dyDescent="0.25">
      <c r="A433" s="143"/>
      <c r="B433" s="99"/>
      <c r="C433" s="145"/>
      <c r="D433" s="145"/>
      <c r="E433" s="19"/>
      <c r="F433" s="146" t="str">
        <f>IFERROR(IF(E433="A",'0. Oppsett'!$C$23,IF(E433="B",'0. Oppsett'!$C$24,IF(E433="C",'0. Oppsett'!$C$25,""))),"")</f>
        <v/>
      </c>
      <c r="G433" s="147"/>
      <c r="H433" s="148"/>
      <c r="I433" s="148" t="str">
        <f>IF(OR(E433="",H433="",NOT(AND(ISNUMBER(F433),ISNUMBER(H433)))),"",H433*F433*(1+'0. Oppsett'!$C$11))</f>
        <v/>
      </c>
    </row>
    <row r="434" spans="1:9" x14ac:dyDescent="0.25">
      <c r="A434" s="143"/>
      <c r="B434" s="99"/>
      <c r="C434" s="145"/>
      <c r="D434" s="145"/>
      <c r="E434" s="19"/>
      <c r="F434" s="146" t="str">
        <f>IFERROR(IF(E434="A",'0. Oppsett'!$C$23,IF(E434="B",'0. Oppsett'!$C$24,IF(E434="C",'0. Oppsett'!$C$25,""))),"")</f>
        <v/>
      </c>
      <c r="G434" s="147"/>
      <c r="H434" s="148"/>
      <c r="I434" s="148" t="str">
        <f>IF(OR(E434="",H434="",NOT(AND(ISNUMBER(F434),ISNUMBER(H434)))),"",H434*F434*(1+'0. Oppsett'!$C$11))</f>
        <v/>
      </c>
    </row>
    <row r="435" spans="1:9" x14ac:dyDescent="0.25">
      <c r="A435" s="143"/>
      <c r="B435" s="99"/>
      <c r="C435" s="145"/>
      <c r="D435" s="145"/>
      <c r="E435" s="19"/>
      <c r="F435" s="146" t="str">
        <f>IFERROR(IF(E435="A",'0. Oppsett'!$C$23,IF(E435="B",'0. Oppsett'!$C$24,IF(E435="C",'0. Oppsett'!$C$25,""))),"")</f>
        <v/>
      </c>
      <c r="G435" s="147"/>
      <c r="H435" s="148"/>
      <c r="I435" s="148" t="str">
        <f>IF(OR(E435="",H435="",NOT(AND(ISNUMBER(F435),ISNUMBER(H435)))),"",H435*F435*(1+'0. Oppsett'!$C$11))</f>
        <v/>
      </c>
    </row>
    <row r="436" spans="1:9" x14ac:dyDescent="0.25">
      <c r="A436" s="143"/>
      <c r="B436" s="99"/>
      <c r="C436" s="145"/>
      <c r="D436" s="145"/>
      <c r="E436" s="19"/>
      <c r="F436" s="146" t="str">
        <f>IFERROR(IF(E436="A",'0. Oppsett'!$C$23,IF(E436="B",'0. Oppsett'!$C$24,IF(E436="C",'0. Oppsett'!$C$25,""))),"")</f>
        <v/>
      </c>
      <c r="G436" s="147"/>
      <c r="H436" s="148"/>
      <c r="I436" s="148" t="str">
        <f>IF(OR(E436="",H436="",NOT(AND(ISNUMBER(F436),ISNUMBER(H436)))),"",H436*F436*(1+'0. Oppsett'!$C$11))</f>
        <v/>
      </c>
    </row>
    <row r="437" spans="1:9" x14ac:dyDescent="0.25">
      <c r="A437" s="143"/>
      <c r="B437" s="99"/>
      <c r="C437" s="145"/>
      <c r="D437" s="145"/>
      <c r="E437" s="19"/>
      <c r="F437" s="146" t="str">
        <f>IFERROR(IF(E437="A",'0. Oppsett'!$C$23,IF(E437="B",'0. Oppsett'!$C$24,IF(E437="C",'0. Oppsett'!$C$25,""))),"")</f>
        <v/>
      </c>
      <c r="G437" s="147"/>
      <c r="H437" s="148"/>
      <c r="I437" s="148" t="str">
        <f>IF(OR(E437="",H437="",NOT(AND(ISNUMBER(F437),ISNUMBER(H437)))),"",H437*F437*(1+'0. Oppsett'!$C$11))</f>
        <v/>
      </c>
    </row>
    <row r="438" spans="1:9" x14ac:dyDescent="0.25">
      <c r="A438" s="143"/>
      <c r="B438" s="99"/>
      <c r="C438" s="145"/>
      <c r="D438" s="145"/>
      <c r="E438" s="19"/>
      <c r="F438" s="146" t="str">
        <f>IFERROR(IF(E438="A",'0. Oppsett'!$C$23,IF(E438="B",'0. Oppsett'!$C$24,IF(E438="C",'0. Oppsett'!$C$25,""))),"")</f>
        <v/>
      </c>
      <c r="G438" s="147"/>
      <c r="H438" s="148"/>
      <c r="I438" s="148" t="str">
        <f>IF(OR(E438="",H438="",NOT(AND(ISNUMBER(F438),ISNUMBER(H438)))),"",H438*F438*(1+'0. Oppsett'!$C$11))</f>
        <v/>
      </c>
    </row>
    <row r="439" spans="1:9" x14ac:dyDescent="0.25">
      <c r="A439" s="143"/>
      <c r="B439" s="99"/>
      <c r="C439" s="145"/>
      <c r="D439" s="145"/>
      <c r="E439" s="19"/>
      <c r="F439" s="146" t="str">
        <f>IFERROR(IF(E439="A",'0. Oppsett'!$C$23,IF(E439="B",'0. Oppsett'!$C$24,IF(E439="C",'0. Oppsett'!$C$25,""))),"")</f>
        <v/>
      </c>
      <c r="G439" s="147"/>
      <c r="H439" s="148"/>
      <c r="I439" s="148" t="str">
        <f>IF(OR(E439="",H439="",NOT(AND(ISNUMBER(F439),ISNUMBER(H439)))),"",H439*F439*(1+'0. Oppsett'!$C$11))</f>
        <v/>
      </c>
    </row>
    <row r="440" spans="1:9" x14ac:dyDescent="0.25">
      <c r="A440" s="143"/>
      <c r="B440" s="99"/>
      <c r="C440" s="145"/>
      <c r="D440" s="145"/>
      <c r="E440" s="19"/>
      <c r="F440" s="146" t="str">
        <f>IFERROR(IF(E440="A",'0. Oppsett'!$C$23,IF(E440="B",'0. Oppsett'!$C$24,IF(E440="C",'0. Oppsett'!$C$25,""))),"")</f>
        <v/>
      </c>
      <c r="G440" s="147"/>
      <c r="H440" s="148"/>
      <c r="I440" s="148" t="str">
        <f>IF(OR(E440="",H440="",NOT(AND(ISNUMBER(F440),ISNUMBER(H440)))),"",H440*F440*(1+'0. Oppsett'!$C$11))</f>
        <v/>
      </c>
    </row>
    <row r="441" spans="1:9" x14ac:dyDescent="0.25">
      <c r="A441" s="143"/>
      <c r="B441" s="99"/>
      <c r="C441" s="145"/>
      <c r="D441" s="145"/>
      <c r="E441" s="19"/>
      <c r="F441" s="146" t="str">
        <f>IFERROR(IF(E441="A",'0. Oppsett'!$C$23,IF(E441="B",'0. Oppsett'!$C$24,IF(E441="C",'0. Oppsett'!$C$25,""))),"")</f>
        <v/>
      </c>
      <c r="G441" s="147"/>
      <c r="H441" s="148"/>
      <c r="I441" s="148" t="str">
        <f>IF(OR(E441="",H441="",NOT(AND(ISNUMBER(F441),ISNUMBER(H441)))),"",H441*F441*(1+'0. Oppsett'!$C$11))</f>
        <v/>
      </c>
    </row>
    <row r="442" spans="1:9" x14ac:dyDescent="0.25">
      <c r="A442" s="143"/>
      <c r="B442" s="99"/>
      <c r="C442" s="145"/>
      <c r="D442" s="145"/>
      <c r="E442" s="19"/>
      <c r="F442" s="146" t="str">
        <f>IFERROR(IF(E442="A",'0. Oppsett'!$C$23,IF(E442="B",'0. Oppsett'!$C$24,IF(E442="C",'0. Oppsett'!$C$25,""))),"")</f>
        <v/>
      </c>
      <c r="G442" s="147"/>
      <c r="H442" s="148"/>
      <c r="I442" s="148" t="str">
        <f>IF(OR(E442="",H442="",NOT(AND(ISNUMBER(F442),ISNUMBER(H442)))),"",H442*F442*(1+'0. Oppsett'!$C$11))</f>
        <v/>
      </c>
    </row>
    <row r="443" spans="1:9" x14ac:dyDescent="0.25">
      <c r="A443" s="143"/>
      <c r="B443" s="99"/>
      <c r="C443" s="145"/>
      <c r="D443" s="145"/>
      <c r="E443" s="19"/>
      <c r="F443" s="146" t="str">
        <f>IFERROR(IF(E443="A",'0. Oppsett'!$C$23,IF(E443="B",'0. Oppsett'!$C$24,IF(E443="C",'0. Oppsett'!$C$25,""))),"")</f>
        <v/>
      </c>
      <c r="G443" s="147"/>
      <c r="H443" s="148"/>
      <c r="I443" s="148" t="str">
        <f>IF(OR(E443="",H443="",NOT(AND(ISNUMBER(F443),ISNUMBER(H443)))),"",H443*F443*(1+'0. Oppsett'!$C$11))</f>
        <v/>
      </c>
    </row>
    <row r="444" spans="1:9" x14ac:dyDescent="0.25">
      <c r="A444" s="143"/>
      <c r="B444" s="99"/>
      <c r="C444" s="145"/>
      <c r="D444" s="145"/>
      <c r="E444" s="19"/>
      <c r="F444" s="146" t="str">
        <f>IFERROR(IF(E444="A",'0. Oppsett'!$C$23,IF(E444="B",'0. Oppsett'!$C$24,IF(E444="C",'0. Oppsett'!$C$25,""))),"")</f>
        <v/>
      </c>
      <c r="G444" s="147"/>
      <c r="H444" s="148"/>
      <c r="I444" s="148" t="str">
        <f>IF(OR(E444="",H444="",NOT(AND(ISNUMBER(F444),ISNUMBER(H444)))),"",H444*F444*(1+'0. Oppsett'!$C$11))</f>
        <v/>
      </c>
    </row>
    <row r="445" spans="1:9" x14ac:dyDescent="0.25">
      <c r="A445" s="143"/>
      <c r="B445" s="99"/>
      <c r="C445" s="145"/>
      <c r="D445" s="145"/>
      <c r="E445" s="19"/>
      <c r="F445" s="146" t="str">
        <f>IFERROR(IF(E445="A",'0. Oppsett'!$C$23,IF(E445="B",'0. Oppsett'!$C$24,IF(E445="C",'0. Oppsett'!$C$25,""))),"")</f>
        <v/>
      </c>
      <c r="G445" s="147"/>
      <c r="H445" s="148"/>
      <c r="I445" s="148" t="str">
        <f>IF(OR(E445="",H445="",NOT(AND(ISNUMBER(F445),ISNUMBER(H445)))),"",H445*F445*(1+'0. Oppsett'!$C$11))</f>
        <v/>
      </c>
    </row>
    <row r="446" spans="1:9" x14ac:dyDescent="0.25">
      <c r="A446" s="143"/>
      <c r="B446" s="99"/>
      <c r="C446" s="145"/>
      <c r="D446" s="145"/>
      <c r="E446" s="19"/>
      <c r="F446" s="146" t="str">
        <f>IFERROR(IF(E446="A",'0. Oppsett'!$C$23,IF(E446="B",'0. Oppsett'!$C$24,IF(E446="C",'0. Oppsett'!$C$25,""))),"")</f>
        <v/>
      </c>
      <c r="G446" s="147"/>
      <c r="H446" s="148"/>
      <c r="I446" s="148" t="str">
        <f>IF(OR(E446="",H446="",NOT(AND(ISNUMBER(F446),ISNUMBER(H446)))),"",H446*F446*(1+'0. Oppsett'!$C$11))</f>
        <v/>
      </c>
    </row>
    <row r="447" spans="1:9" x14ac:dyDescent="0.25">
      <c r="A447" s="143"/>
      <c r="B447" s="99"/>
      <c r="C447" s="145"/>
      <c r="D447" s="145"/>
      <c r="E447" s="19"/>
      <c r="F447" s="146" t="str">
        <f>IFERROR(IF(E447="A",'0. Oppsett'!$C$23,IF(E447="B",'0. Oppsett'!$C$24,IF(E447="C",'0. Oppsett'!$C$25,""))),"")</f>
        <v/>
      </c>
      <c r="G447" s="147"/>
      <c r="H447" s="148"/>
      <c r="I447" s="148" t="str">
        <f>IF(OR(E447="",H447="",NOT(AND(ISNUMBER(F447),ISNUMBER(H447)))),"",H447*F447*(1+'0. Oppsett'!$C$11))</f>
        <v/>
      </c>
    </row>
    <row r="448" spans="1:9" x14ac:dyDescent="0.25">
      <c r="A448" s="143"/>
      <c r="B448" s="99"/>
      <c r="C448" s="145"/>
      <c r="D448" s="145"/>
      <c r="E448" s="19"/>
      <c r="F448" s="146" t="str">
        <f>IFERROR(IF(E448="A",'0. Oppsett'!$C$23,IF(E448="B",'0. Oppsett'!$C$24,IF(E448="C",'0. Oppsett'!$C$25,""))),"")</f>
        <v/>
      </c>
      <c r="G448" s="147"/>
      <c r="H448" s="148"/>
      <c r="I448" s="148" t="str">
        <f>IF(OR(E448="",H448="",NOT(AND(ISNUMBER(F448),ISNUMBER(H448)))),"",H448*F448*(1+'0. Oppsett'!$C$11))</f>
        <v/>
      </c>
    </row>
    <row r="449" spans="1:9" x14ac:dyDescent="0.25">
      <c r="A449" s="143"/>
      <c r="B449" s="99"/>
      <c r="C449" s="145"/>
      <c r="D449" s="145"/>
      <c r="E449" s="19"/>
      <c r="F449" s="146" t="str">
        <f>IFERROR(IF(E449="A",'0. Oppsett'!$C$23,IF(E449="B",'0. Oppsett'!$C$24,IF(E449="C",'0. Oppsett'!$C$25,""))),"")</f>
        <v/>
      </c>
      <c r="G449" s="147"/>
      <c r="H449" s="148"/>
      <c r="I449" s="148" t="str">
        <f>IF(OR(E449="",H449="",NOT(AND(ISNUMBER(F449),ISNUMBER(H449)))),"",H449*F449*(1+'0. Oppsett'!$C$11))</f>
        <v/>
      </c>
    </row>
    <row r="450" spans="1:9" x14ac:dyDescent="0.25">
      <c r="A450" s="143"/>
      <c r="B450" s="99"/>
      <c r="C450" s="145"/>
      <c r="D450" s="145"/>
      <c r="E450" s="19"/>
      <c r="F450" s="146" t="str">
        <f>IFERROR(IF(E450="A",'0. Oppsett'!$C$23,IF(E450="B",'0. Oppsett'!$C$24,IF(E450="C",'0. Oppsett'!$C$25,""))),"")</f>
        <v/>
      </c>
      <c r="G450" s="147"/>
      <c r="H450" s="148"/>
      <c r="I450" s="148" t="str">
        <f>IF(OR(E450="",H450="",NOT(AND(ISNUMBER(F450),ISNUMBER(H450)))),"",H450*F450*(1+'0. Oppsett'!$C$11))</f>
        <v/>
      </c>
    </row>
    <row r="451" spans="1:9" x14ac:dyDescent="0.25">
      <c r="A451" s="143"/>
      <c r="B451" s="99"/>
      <c r="C451" s="145"/>
      <c r="D451" s="145"/>
      <c r="E451" s="19"/>
      <c r="F451" s="146" t="str">
        <f>IFERROR(IF(E451="A",'0. Oppsett'!$C$23,IF(E451="B",'0. Oppsett'!$C$24,IF(E451="C",'0. Oppsett'!$C$25,""))),"")</f>
        <v/>
      </c>
      <c r="G451" s="147"/>
      <c r="H451" s="148"/>
      <c r="I451" s="148" t="str">
        <f>IF(OR(E451="",H451="",NOT(AND(ISNUMBER(F451),ISNUMBER(H451)))),"",H451*F451*(1+'0. Oppsett'!$C$11))</f>
        <v/>
      </c>
    </row>
    <row r="452" spans="1:9" x14ac:dyDescent="0.25">
      <c r="A452" s="143"/>
      <c r="B452" s="99"/>
      <c r="C452" s="145"/>
      <c r="D452" s="145"/>
      <c r="E452" s="19"/>
      <c r="F452" s="146" t="str">
        <f>IFERROR(IF(E452="A",'0. Oppsett'!$C$23,IF(E452="B",'0. Oppsett'!$C$24,IF(E452="C",'0. Oppsett'!$C$25,""))),"")</f>
        <v/>
      </c>
      <c r="G452" s="147"/>
      <c r="H452" s="148"/>
      <c r="I452" s="148" t="str">
        <f>IF(OR(E452="",H452="",NOT(AND(ISNUMBER(F452),ISNUMBER(H452)))),"",H452*F452*(1+'0. Oppsett'!$C$11))</f>
        <v/>
      </c>
    </row>
    <row r="453" spans="1:9" x14ac:dyDescent="0.25">
      <c r="A453" s="143"/>
      <c r="B453" s="99"/>
      <c r="C453" s="145"/>
      <c r="D453" s="145"/>
      <c r="E453" s="19"/>
      <c r="F453" s="146" t="str">
        <f>IFERROR(IF(E453="A",'0. Oppsett'!$C$23,IF(E453="B",'0. Oppsett'!$C$24,IF(E453="C",'0. Oppsett'!$C$25,""))),"")</f>
        <v/>
      </c>
      <c r="G453" s="147"/>
      <c r="H453" s="148"/>
      <c r="I453" s="148" t="str">
        <f>IF(OR(E453="",H453="",NOT(AND(ISNUMBER(F453),ISNUMBER(H453)))),"",H453*F453*(1+'0. Oppsett'!$C$11))</f>
        <v/>
      </c>
    </row>
    <row r="454" spans="1:9" x14ac:dyDescent="0.25">
      <c r="A454" s="143"/>
      <c r="B454" s="99"/>
      <c r="C454" s="145"/>
      <c r="D454" s="145"/>
      <c r="E454" s="19"/>
      <c r="F454" s="146" t="str">
        <f>IFERROR(IF(E454="A",'0. Oppsett'!$C$23,IF(E454="B",'0. Oppsett'!$C$24,IF(E454="C",'0. Oppsett'!$C$25,""))),"")</f>
        <v/>
      </c>
      <c r="G454" s="147"/>
      <c r="H454" s="148"/>
      <c r="I454" s="148" t="str">
        <f>IF(OR(E454="",H454="",NOT(AND(ISNUMBER(F454),ISNUMBER(H454)))),"",H454*F454*(1+'0. Oppsett'!$C$11))</f>
        <v/>
      </c>
    </row>
    <row r="455" spans="1:9" x14ac:dyDescent="0.25">
      <c r="A455" s="143"/>
      <c r="B455" s="99"/>
      <c r="C455" s="145"/>
      <c r="D455" s="145"/>
      <c r="E455" s="19"/>
      <c r="F455" s="146" t="str">
        <f>IFERROR(IF(E455="A",'0. Oppsett'!$C$23,IF(E455="B",'0. Oppsett'!$C$24,IF(E455="C",'0. Oppsett'!$C$25,""))),"")</f>
        <v/>
      </c>
      <c r="G455" s="147"/>
      <c r="H455" s="148"/>
      <c r="I455" s="148" t="str">
        <f>IF(OR(E455="",H455="",NOT(AND(ISNUMBER(F455),ISNUMBER(H455)))),"",H455*F455*(1+'0. Oppsett'!$C$11))</f>
        <v/>
      </c>
    </row>
    <row r="456" spans="1:9" x14ac:dyDescent="0.25">
      <c r="A456" s="143"/>
      <c r="B456" s="99"/>
      <c r="C456" s="145"/>
      <c r="D456" s="145"/>
      <c r="E456" s="19"/>
      <c r="F456" s="146" t="str">
        <f>IFERROR(IF(E456="A",'0. Oppsett'!$C$23,IF(E456="B",'0. Oppsett'!$C$24,IF(E456="C",'0. Oppsett'!$C$25,""))),"")</f>
        <v/>
      </c>
      <c r="G456" s="147"/>
      <c r="H456" s="148"/>
      <c r="I456" s="148" t="str">
        <f>IF(OR(E456="",H456="",NOT(AND(ISNUMBER(F456),ISNUMBER(H456)))),"",H456*F456*(1+'0. Oppsett'!$C$11))</f>
        <v/>
      </c>
    </row>
    <row r="457" spans="1:9" x14ac:dyDescent="0.25">
      <c r="A457" s="143"/>
      <c r="B457" s="99"/>
      <c r="C457" s="145"/>
      <c r="D457" s="145"/>
      <c r="E457" s="19"/>
      <c r="F457" s="146" t="str">
        <f>IFERROR(IF(E457="A",'0. Oppsett'!$C$23,IF(E457="B",'0. Oppsett'!$C$24,IF(E457="C",'0. Oppsett'!$C$25,""))),"")</f>
        <v/>
      </c>
      <c r="G457" s="147"/>
      <c r="H457" s="148"/>
      <c r="I457" s="148" t="str">
        <f>IF(OR(E457="",H457="",NOT(AND(ISNUMBER(F457),ISNUMBER(H457)))),"",H457*F457*(1+'0. Oppsett'!$C$11))</f>
        <v/>
      </c>
    </row>
    <row r="458" spans="1:9" x14ac:dyDescent="0.25">
      <c r="A458" s="143"/>
      <c r="B458" s="99"/>
      <c r="C458" s="145"/>
      <c r="D458" s="145"/>
      <c r="E458" s="19"/>
      <c r="F458" s="146" t="str">
        <f>IFERROR(IF(E458="A",'0. Oppsett'!$C$23,IF(E458="B",'0. Oppsett'!$C$24,IF(E458="C",'0. Oppsett'!$C$25,""))),"")</f>
        <v/>
      </c>
      <c r="G458" s="147"/>
      <c r="H458" s="148"/>
      <c r="I458" s="148" t="str">
        <f>IF(OR(E458="",H458="",NOT(AND(ISNUMBER(F458),ISNUMBER(H458)))),"",H458*F458*(1+'0. Oppsett'!$C$11))</f>
        <v/>
      </c>
    </row>
    <row r="459" spans="1:9" x14ac:dyDescent="0.25">
      <c r="A459" s="143"/>
      <c r="B459" s="99"/>
      <c r="C459" s="145"/>
      <c r="D459" s="145"/>
      <c r="E459" s="19"/>
      <c r="F459" s="146" t="str">
        <f>IFERROR(IF(E459="A",'0. Oppsett'!$C$23,IF(E459="B",'0. Oppsett'!$C$24,IF(E459="C",'0. Oppsett'!$C$25,""))),"")</f>
        <v/>
      </c>
      <c r="G459" s="147"/>
      <c r="H459" s="148"/>
      <c r="I459" s="148" t="str">
        <f>IF(OR(E459="",H459="",NOT(AND(ISNUMBER(F459),ISNUMBER(H459)))),"",H459*F459*(1+'0. Oppsett'!$C$11))</f>
        <v/>
      </c>
    </row>
    <row r="460" spans="1:9" x14ac:dyDescent="0.25">
      <c r="A460" s="143"/>
      <c r="B460" s="99"/>
      <c r="C460" s="145"/>
      <c r="D460" s="145"/>
      <c r="E460" s="19"/>
      <c r="F460" s="146" t="str">
        <f>IFERROR(IF(E460="A",'0. Oppsett'!$C$23,IF(E460="B",'0. Oppsett'!$C$24,IF(E460="C",'0. Oppsett'!$C$25,""))),"")</f>
        <v/>
      </c>
      <c r="G460" s="147"/>
      <c r="H460" s="148"/>
      <c r="I460" s="148" t="str">
        <f>IF(OR(E460="",H460="",NOT(AND(ISNUMBER(F460),ISNUMBER(H460)))),"",H460*F460*(1+'0. Oppsett'!$C$11))</f>
        <v/>
      </c>
    </row>
    <row r="461" spans="1:9" x14ac:dyDescent="0.25">
      <c r="A461" s="143"/>
      <c r="B461" s="99"/>
      <c r="C461" s="145"/>
      <c r="D461" s="145"/>
      <c r="E461" s="19"/>
      <c r="F461" s="146" t="str">
        <f>IFERROR(IF(E461="A",'0. Oppsett'!$C$23,IF(E461="B",'0. Oppsett'!$C$24,IF(E461="C",'0. Oppsett'!$C$25,""))),"")</f>
        <v/>
      </c>
      <c r="G461" s="147"/>
      <c r="H461" s="148"/>
      <c r="I461" s="148" t="str">
        <f>IF(OR(E461="",H461="",NOT(AND(ISNUMBER(F461),ISNUMBER(H461)))),"",H461*F461*(1+'0. Oppsett'!$C$11))</f>
        <v/>
      </c>
    </row>
    <row r="462" spans="1:9" x14ac:dyDescent="0.25">
      <c r="A462" s="143"/>
      <c r="B462" s="99"/>
      <c r="C462" s="145"/>
      <c r="D462" s="145"/>
      <c r="E462" s="19"/>
      <c r="F462" s="146" t="str">
        <f>IFERROR(IF(E462="A",'0. Oppsett'!$C$23,IF(E462="B",'0. Oppsett'!$C$24,IF(E462="C",'0. Oppsett'!$C$25,""))),"")</f>
        <v/>
      </c>
      <c r="G462" s="147"/>
      <c r="H462" s="148"/>
      <c r="I462" s="148" t="str">
        <f>IF(OR(E462="",H462="",NOT(AND(ISNUMBER(F462),ISNUMBER(H462)))),"",H462*F462*(1+'0. Oppsett'!$C$11))</f>
        <v/>
      </c>
    </row>
    <row r="463" spans="1:9" x14ac:dyDescent="0.25">
      <c r="A463" s="143"/>
      <c r="B463" s="99"/>
      <c r="C463" s="145"/>
      <c r="D463" s="145"/>
      <c r="E463" s="19"/>
      <c r="F463" s="146" t="str">
        <f>IFERROR(IF(E463="A",'0. Oppsett'!$C$23,IF(E463="B",'0. Oppsett'!$C$24,IF(E463="C",'0. Oppsett'!$C$25,""))),"")</f>
        <v/>
      </c>
      <c r="G463" s="147"/>
      <c r="H463" s="148"/>
      <c r="I463" s="148" t="str">
        <f>IF(OR(E463="",H463="",NOT(AND(ISNUMBER(F463),ISNUMBER(H463)))),"",H463*F463*(1+'0. Oppsett'!$C$11))</f>
        <v/>
      </c>
    </row>
    <row r="464" spans="1:9" x14ac:dyDescent="0.25">
      <c r="A464" s="143"/>
      <c r="B464" s="99"/>
      <c r="C464" s="145"/>
      <c r="D464" s="145"/>
      <c r="E464" s="19"/>
      <c r="F464" s="146" t="str">
        <f>IFERROR(IF(E464="A",'0. Oppsett'!$C$23,IF(E464="B",'0. Oppsett'!$C$24,IF(E464="C",'0. Oppsett'!$C$25,""))),"")</f>
        <v/>
      </c>
      <c r="G464" s="147"/>
      <c r="H464" s="148"/>
      <c r="I464" s="148" t="str">
        <f>IF(OR(E464="",H464="",NOT(AND(ISNUMBER(F464),ISNUMBER(H464)))),"",H464*F464*(1+'0. Oppsett'!$C$11))</f>
        <v/>
      </c>
    </row>
    <row r="465" spans="1:9" x14ac:dyDescent="0.25">
      <c r="A465" s="143"/>
      <c r="B465" s="99"/>
      <c r="C465" s="145"/>
      <c r="D465" s="145"/>
      <c r="E465" s="19"/>
      <c r="F465" s="146" t="str">
        <f>IFERROR(IF(E465="A",'0. Oppsett'!$C$23,IF(E465="B",'0. Oppsett'!$C$24,IF(E465="C",'0. Oppsett'!$C$25,""))),"")</f>
        <v/>
      </c>
      <c r="G465" s="147"/>
      <c r="H465" s="148"/>
      <c r="I465" s="148" t="str">
        <f>IF(OR(E465="",H465="",NOT(AND(ISNUMBER(F465),ISNUMBER(H465)))),"",H465*F465*(1+'0. Oppsett'!$C$11))</f>
        <v/>
      </c>
    </row>
    <row r="466" spans="1:9" x14ac:dyDescent="0.25">
      <c r="A466" s="143"/>
      <c r="B466" s="99"/>
      <c r="C466" s="145"/>
      <c r="D466" s="145"/>
      <c r="E466" s="19"/>
      <c r="F466" s="146" t="str">
        <f>IFERROR(IF(E466="A",'0. Oppsett'!$C$23,IF(E466="B",'0. Oppsett'!$C$24,IF(E466="C",'0. Oppsett'!$C$25,""))),"")</f>
        <v/>
      </c>
      <c r="G466" s="147"/>
      <c r="H466" s="148"/>
      <c r="I466" s="148" t="str">
        <f>IF(OR(E466="",H466="",NOT(AND(ISNUMBER(F466),ISNUMBER(H466)))),"",H466*F466*(1+'0. Oppsett'!$C$11))</f>
        <v/>
      </c>
    </row>
    <row r="467" spans="1:9" x14ac:dyDescent="0.25">
      <c r="A467" s="143"/>
      <c r="B467" s="99"/>
      <c r="C467" s="145"/>
      <c r="D467" s="145"/>
      <c r="E467" s="19"/>
      <c r="F467" s="146" t="str">
        <f>IFERROR(IF(E467="A",'0. Oppsett'!$C$23,IF(E467="B",'0. Oppsett'!$C$24,IF(E467="C",'0. Oppsett'!$C$25,""))),"")</f>
        <v/>
      </c>
      <c r="G467" s="147"/>
      <c r="H467" s="148"/>
      <c r="I467" s="148" t="str">
        <f>IF(OR(E467="",H467="",NOT(AND(ISNUMBER(F467),ISNUMBER(H467)))),"",H467*F467*(1+'0. Oppsett'!$C$11))</f>
        <v/>
      </c>
    </row>
    <row r="468" spans="1:9" x14ac:dyDescent="0.25">
      <c r="A468" s="143"/>
      <c r="B468" s="99"/>
      <c r="C468" s="145"/>
      <c r="D468" s="145"/>
      <c r="E468" s="19"/>
      <c r="F468" s="146" t="str">
        <f>IFERROR(IF(E468="A",'0. Oppsett'!$C$23,IF(E468="B",'0. Oppsett'!$C$24,IF(E468="C",'0. Oppsett'!$C$25,""))),"")</f>
        <v/>
      </c>
      <c r="G468" s="147"/>
      <c r="H468" s="148"/>
      <c r="I468" s="148" t="str">
        <f>IF(OR(E468="",H468="",NOT(AND(ISNUMBER(F468),ISNUMBER(H468)))),"",H468*F468*(1+'0. Oppsett'!$C$11))</f>
        <v/>
      </c>
    </row>
    <row r="469" spans="1:9" x14ac:dyDescent="0.25">
      <c r="A469" s="143"/>
      <c r="B469" s="99"/>
      <c r="C469" s="145"/>
      <c r="D469" s="145"/>
      <c r="E469" s="19"/>
      <c r="F469" s="146" t="str">
        <f>IFERROR(IF(E469="A",'0. Oppsett'!$C$23,IF(E469="B",'0. Oppsett'!$C$24,IF(E469="C",'0. Oppsett'!$C$25,""))),"")</f>
        <v/>
      </c>
      <c r="G469" s="147"/>
      <c r="H469" s="148"/>
      <c r="I469" s="148" t="str">
        <f>IF(OR(E469="",H469="",NOT(AND(ISNUMBER(F469),ISNUMBER(H469)))),"",H469*F469*(1+'0. Oppsett'!$C$11))</f>
        <v/>
      </c>
    </row>
    <row r="470" spans="1:9" x14ac:dyDescent="0.25">
      <c r="A470" s="143"/>
      <c r="B470" s="99"/>
      <c r="C470" s="145"/>
      <c r="D470" s="145"/>
      <c r="E470" s="19"/>
      <c r="F470" s="146" t="str">
        <f>IFERROR(IF(E470="A",'0. Oppsett'!$C$23,IF(E470="B",'0. Oppsett'!$C$24,IF(E470="C",'0. Oppsett'!$C$25,""))),"")</f>
        <v/>
      </c>
      <c r="G470" s="147"/>
      <c r="H470" s="148"/>
      <c r="I470" s="148" t="str">
        <f>IF(OR(E470="",H470="",NOT(AND(ISNUMBER(F470),ISNUMBER(H470)))),"",H470*F470*(1+'0. Oppsett'!$C$11))</f>
        <v/>
      </c>
    </row>
    <row r="471" spans="1:9" x14ac:dyDescent="0.25">
      <c r="A471" s="143"/>
      <c r="B471" s="99"/>
      <c r="C471" s="145"/>
      <c r="D471" s="145"/>
      <c r="E471" s="19"/>
      <c r="F471" s="146" t="str">
        <f>IFERROR(IF(E471="A",'0. Oppsett'!$C$23,IF(E471="B",'0. Oppsett'!$C$24,IF(E471="C",'0. Oppsett'!$C$25,""))),"")</f>
        <v/>
      </c>
      <c r="G471" s="147"/>
      <c r="H471" s="148"/>
      <c r="I471" s="148" t="str">
        <f>IF(OR(E471="",H471="",NOT(AND(ISNUMBER(F471),ISNUMBER(H471)))),"",H471*F471*(1+'0. Oppsett'!$C$11))</f>
        <v/>
      </c>
    </row>
    <row r="472" spans="1:9" x14ac:dyDescent="0.25">
      <c r="A472" s="143"/>
      <c r="B472" s="99"/>
      <c r="C472" s="145"/>
      <c r="D472" s="145"/>
      <c r="E472" s="19"/>
      <c r="F472" s="146" t="str">
        <f>IFERROR(IF(E472="A",'0. Oppsett'!$C$23,IF(E472="B",'0. Oppsett'!$C$24,IF(E472="C",'0. Oppsett'!$C$25,""))),"")</f>
        <v/>
      </c>
      <c r="G472" s="147"/>
      <c r="H472" s="148"/>
      <c r="I472" s="148" t="str">
        <f>IF(OR(E472="",H472="",NOT(AND(ISNUMBER(F472),ISNUMBER(H472)))),"",H472*F472*(1+'0. Oppsett'!$C$11))</f>
        <v/>
      </c>
    </row>
    <row r="473" spans="1:9" x14ac:dyDescent="0.25">
      <c r="A473" s="143"/>
      <c r="B473" s="99"/>
      <c r="C473" s="145"/>
      <c r="D473" s="145"/>
      <c r="E473" s="19"/>
      <c r="F473" s="146" t="str">
        <f>IFERROR(IF(E473="A",'0. Oppsett'!$C$23,IF(E473="B",'0. Oppsett'!$C$24,IF(E473="C",'0. Oppsett'!$C$25,""))),"")</f>
        <v/>
      </c>
      <c r="G473" s="147"/>
      <c r="H473" s="148"/>
      <c r="I473" s="148" t="str">
        <f>IF(OR(E473="",H473="",NOT(AND(ISNUMBER(F473),ISNUMBER(H473)))),"",H473*F473*(1+'0. Oppsett'!$C$11))</f>
        <v/>
      </c>
    </row>
    <row r="474" spans="1:9" x14ac:dyDescent="0.25">
      <c r="A474" s="143"/>
      <c r="B474" s="99"/>
      <c r="C474" s="145"/>
      <c r="D474" s="145"/>
      <c r="E474" s="19"/>
      <c r="F474" s="146" t="str">
        <f>IFERROR(IF(E474="A",'0. Oppsett'!$C$23,IF(E474="B",'0. Oppsett'!$C$24,IF(E474="C",'0. Oppsett'!$C$25,""))),"")</f>
        <v/>
      </c>
      <c r="G474" s="147"/>
      <c r="H474" s="148"/>
      <c r="I474" s="148" t="str">
        <f>IF(OR(E474="",H474="",NOT(AND(ISNUMBER(F474),ISNUMBER(H474)))),"",H474*F474*(1+'0. Oppsett'!$C$11))</f>
        <v/>
      </c>
    </row>
    <row r="475" spans="1:9" x14ac:dyDescent="0.25">
      <c r="A475" s="143"/>
      <c r="B475" s="99"/>
      <c r="C475" s="145"/>
      <c r="D475" s="145"/>
      <c r="E475" s="19"/>
      <c r="F475" s="146" t="str">
        <f>IFERROR(IF(E475="A",'0. Oppsett'!$C$23,IF(E475="B",'0. Oppsett'!$C$24,IF(E475="C",'0. Oppsett'!$C$25,""))),"")</f>
        <v/>
      </c>
      <c r="G475" s="147"/>
      <c r="H475" s="148"/>
      <c r="I475" s="148" t="str">
        <f>IF(OR(E475="",H475="",NOT(AND(ISNUMBER(F475),ISNUMBER(H475)))),"",H475*F475*(1+'0. Oppsett'!$C$11))</f>
        <v/>
      </c>
    </row>
    <row r="476" spans="1:9" x14ac:dyDescent="0.25">
      <c r="A476" s="143"/>
      <c r="B476" s="99"/>
      <c r="C476" s="145"/>
      <c r="D476" s="145"/>
      <c r="E476" s="19"/>
      <c r="F476" s="146" t="str">
        <f>IFERROR(IF(E476="A",'0. Oppsett'!$C$23,IF(E476="B",'0. Oppsett'!$C$24,IF(E476="C",'0. Oppsett'!$C$25,""))),"")</f>
        <v/>
      </c>
      <c r="G476" s="147"/>
      <c r="H476" s="148"/>
      <c r="I476" s="148" t="str">
        <f>IF(OR(E476="",H476="",NOT(AND(ISNUMBER(F476),ISNUMBER(H476)))),"",H476*F476*(1+'0. Oppsett'!$C$11))</f>
        <v/>
      </c>
    </row>
    <row r="477" spans="1:9" x14ac:dyDescent="0.25">
      <c r="A477" s="143"/>
      <c r="B477" s="99"/>
      <c r="C477" s="145"/>
      <c r="D477" s="145"/>
      <c r="E477" s="19"/>
      <c r="F477" s="146" t="str">
        <f>IFERROR(IF(E477="A",'0. Oppsett'!$C$23,IF(E477="B",'0. Oppsett'!$C$24,IF(E477="C",'0. Oppsett'!$C$25,""))),"")</f>
        <v/>
      </c>
      <c r="G477" s="147"/>
      <c r="H477" s="148"/>
      <c r="I477" s="148" t="str">
        <f>IF(OR(E477="",H477="",NOT(AND(ISNUMBER(F477),ISNUMBER(H477)))),"",H477*F477*(1+'0. Oppsett'!$C$11))</f>
        <v/>
      </c>
    </row>
    <row r="478" spans="1:9" x14ac:dyDescent="0.25">
      <c r="A478" s="143"/>
      <c r="B478" s="99"/>
      <c r="C478" s="145"/>
      <c r="D478" s="145"/>
      <c r="E478" s="19"/>
      <c r="F478" s="146" t="str">
        <f>IFERROR(IF(E478="A",'0. Oppsett'!$C$23,IF(E478="B",'0. Oppsett'!$C$24,IF(E478="C",'0. Oppsett'!$C$25,""))),"")</f>
        <v/>
      </c>
      <c r="G478" s="147"/>
      <c r="H478" s="148"/>
      <c r="I478" s="148" t="str">
        <f>IF(OR(E478="",H478="",NOT(AND(ISNUMBER(F478),ISNUMBER(H478)))),"",H478*F478*(1+'0. Oppsett'!$C$11))</f>
        <v/>
      </c>
    </row>
    <row r="479" spans="1:9" x14ac:dyDescent="0.25">
      <c r="A479" s="143"/>
      <c r="B479" s="99"/>
      <c r="C479" s="145"/>
      <c r="D479" s="145"/>
      <c r="E479" s="19"/>
      <c r="F479" s="146" t="str">
        <f>IFERROR(IF(E479="A",'0. Oppsett'!$C$23,IF(E479="B",'0. Oppsett'!$C$24,IF(E479="C",'0. Oppsett'!$C$25,""))),"")</f>
        <v/>
      </c>
      <c r="G479" s="147"/>
      <c r="H479" s="148"/>
      <c r="I479" s="148" t="str">
        <f>IF(OR(E479="",H479="",NOT(AND(ISNUMBER(F479),ISNUMBER(H479)))),"",H479*F479*(1+'0. Oppsett'!$C$11))</f>
        <v/>
      </c>
    </row>
    <row r="480" spans="1:9" x14ac:dyDescent="0.25">
      <c r="A480" s="143"/>
      <c r="B480" s="99"/>
      <c r="C480" s="145"/>
      <c r="D480" s="145"/>
      <c r="E480" s="19"/>
      <c r="F480" s="146" t="str">
        <f>IFERROR(IF(E480="A",'0. Oppsett'!$C$23,IF(E480="B",'0. Oppsett'!$C$24,IF(E480="C",'0. Oppsett'!$C$25,""))),"")</f>
        <v/>
      </c>
      <c r="G480" s="147"/>
      <c r="H480" s="148"/>
      <c r="I480" s="148" t="str">
        <f>IF(OR(E480="",H480="",NOT(AND(ISNUMBER(F480),ISNUMBER(H480)))),"",H480*F480*(1+'0. Oppsett'!$C$11))</f>
        <v/>
      </c>
    </row>
    <row r="481" spans="1:9" x14ac:dyDescent="0.25">
      <c r="A481" s="143"/>
      <c r="B481" s="99"/>
      <c r="C481" s="145"/>
      <c r="D481" s="145"/>
      <c r="E481" s="19"/>
      <c r="F481" s="146" t="str">
        <f>IFERROR(IF(E481="A",'0. Oppsett'!$C$23,IF(E481="B",'0. Oppsett'!$C$24,IF(E481="C",'0. Oppsett'!$C$25,""))),"")</f>
        <v/>
      </c>
      <c r="G481" s="147"/>
      <c r="H481" s="148"/>
      <c r="I481" s="148" t="str">
        <f>IF(OR(E481="",H481="",NOT(AND(ISNUMBER(F481),ISNUMBER(H481)))),"",H481*F481*(1+'0. Oppsett'!$C$11))</f>
        <v/>
      </c>
    </row>
    <row r="482" spans="1:9" x14ac:dyDescent="0.25">
      <c r="A482" s="143"/>
      <c r="B482" s="99"/>
      <c r="C482" s="145"/>
      <c r="D482" s="145"/>
      <c r="E482" s="19"/>
      <c r="F482" s="146" t="str">
        <f>IFERROR(IF(E482="A",'0. Oppsett'!$C$23,IF(E482="B",'0. Oppsett'!$C$24,IF(E482="C",'0. Oppsett'!$C$25,""))),"")</f>
        <v/>
      </c>
      <c r="G482" s="147"/>
      <c r="H482" s="148"/>
      <c r="I482" s="148" t="str">
        <f>IF(OR(E482="",H482="",NOT(AND(ISNUMBER(F482),ISNUMBER(H482)))),"",H482*F482*(1+'0. Oppsett'!$C$11))</f>
        <v/>
      </c>
    </row>
    <row r="483" spans="1:9" x14ac:dyDescent="0.25">
      <c r="A483" s="143"/>
      <c r="B483" s="99"/>
      <c r="C483" s="145"/>
      <c r="D483" s="145"/>
      <c r="E483" s="19"/>
      <c r="F483" s="146" t="str">
        <f>IFERROR(IF(E483="A",'0. Oppsett'!$C$23,IF(E483="B",'0. Oppsett'!$C$24,IF(E483="C",'0. Oppsett'!$C$25,""))),"")</f>
        <v/>
      </c>
      <c r="G483" s="147"/>
      <c r="H483" s="148"/>
      <c r="I483" s="148" t="str">
        <f>IF(OR(E483="",H483="",NOT(AND(ISNUMBER(F483),ISNUMBER(H483)))),"",H483*F483*(1+'0. Oppsett'!$C$11))</f>
        <v/>
      </c>
    </row>
    <row r="484" spans="1:9" x14ac:dyDescent="0.25">
      <c r="A484" s="143"/>
      <c r="B484" s="99"/>
      <c r="C484" s="145"/>
      <c r="D484" s="145"/>
      <c r="E484" s="19"/>
      <c r="F484" s="146" t="str">
        <f>IFERROR(IF(E484="A",'0. Oppsett'!$C$23,IF(E484="B",'0. Oppsett'!$C$24,IF(E484="C",'0. Oppsett'!$C$25,""))),"")</f>
        <v/>
      </c>
      <c r="G484" s="147"/>
      <c r="H484" s="148"/>
      <c r="I484" s="148" t="str">
        <f>IF(OR(E484="",H484="",NOT(AND(ISNUMBER(F484),ISNUMBER(H484)))),"",H484*F484*(1+'0. Oppsett'!$C$11))</f>
        <v/>
      </c>
    </row>
    <row r="485" spans="1:9" x14ac:dyDescent="0.25">
      <c r="A485" s="143"/>
      <c r="B485" s="99"/>
      <c r="C485" s="145"/>
      <c r="D485" s="145"/>
      <c r="E485" s="19"/>
      <c r="F485" s="146" t="str">
        <f>IFERROR(IF(E485="A",'0. Oppsett'!$C$23,IF(E485="B",'0. Oppsett'!$C$24,IF(E485="C",'0. Oppsett'!$C$25,""))),"")</f>
        <v/>
      </c>
      <c r="G485" s="147"/>
      <c r="H485" s="148"/>
      <c r="I485" s="148" t="str">
        <f>IF(OR(E485="",H485="",NOT(AND(ISNUMBER(F485),ISNUMBER(H485)))),"",H485*F485*(1+'0. Oppsett'!$C$11))</f>
        <v/>
      </c>
    </row>
    <row r="486" spans="1:9" x14ac:dyDescent="0.25">
      <c r="A486" s="143"/>
      <c r="B486" s="99"/>
      <c r="C486" s="145"/>
      <c r="D486" s="145"/>
      <c r="E486" s="19"/>
      <c r="F486" s="146" t="str">
        <f>IFERROR(IF(E486="A",'0. Oppsett'!$C$23,IF(E486="B",'0. Oppsett'!$C$24,IF(E486="C",'0. Oppsett'!$C$25,""))),"")</f>
        <v/>
      </c>
      <c r="G486" s="147"/>
      <c r="H486" s="148"/>
      <c r="I486" s="148" t="str">
        <f>IF(OR(E486="",H486="",NOT(AND(ISNUMBER(F486),ISNUMBER(H486)))),"",H486*F486*(1+'0. Oppsett'!$C$11))</f>
        <v/>
      </c>
    </row>
    <row r="487" spans="1:9" x14ac:dyDescent="0.25">
      <c r="A487" s="143"/>
      <c r="B487" s="99"/>
      <c r="C487" s="145"/>
      <c r="D487" s="145"/>
      <c r="E487" s="19"/>
      <c r="F487" s="146" t="str">
        <f>IFERROR(IF(E487="A",'0. Oppsett'!$C$23,IF(E487="B",'0. Oppsett'!$C$24,IF(E487="C",'0. Oppsett'!$C$25,""))),"")</f>
        <v/>
      </c>
      <c r="G487" s="147"/>
      <c r="H487" s="148"/>
      <c r="I487" s="148" t="str">
        <f>IF(OR(E487="",H487="",NOT(AND(ISNUMBER(F487),ISNUMBER(H487)))),"",H487*F487*(1+'0. Oppsett'!$C$11))</f>
        <v/>
      </c>
    </row>
    <row r="488" spans="1:9" x14ac:dyDescent="0.25">
      <c r="A488" s="143"/>
      <c r="B488" s="99"/>
      <c r="C488" s="145"/>
      <c r="D488" s="145"/>
      <c r="E488" s="19"/>
      <c r="F488" s="146" t="str">
        <f>IFERROR(IF(E488="A",'0. Oppsett'!$C$23,IF(E488="B",'0. Oppsett'!$C$24,IF(E488="C",'0. Oppsett'!$C$25,""))),"")</f>
        <v/>
      </c>
      <c r="G488" s="147"/>
      <c r="H488" s="148"/>
      <c r="I488" s="148" t="str">
        <f>IF(OR(E488="",H488="",NOT(AND(ISNUMBER(F488),ISNUMBER(H488)))),"",H488*F488*(1+'0. Oppsett'!$C$11))</f>
        <v/>
      </c>
    </row>
    <row r="489" spans="1:9" x14ac:dyDescent="0.25">
      <c r="A489" s="143"/>
      <c r="B489" s="99"/>
      <c r="C489" s="145"/>
      <c r="D489" s="145"/>
      <c r="E489" s="19"/>
      <c r="F489" s="146" t="str">
        <f>IFERROR(IF(E489="A",'0. Oppsett'!$C$23,IF(E489="B",'0. Oppsett'!$C$24,IF(E489="C",'0. Oppsett'!$C$25,""))),"")</f>
        <v/>
      </c>
      <c r="G489" s="147"/>
      <c r="H489" s="148"/>
      <c r="I489" s="148" t="str">
        <f>IF(OR(E489="",H489="",NOT(AND(ISNUMBER(F489),ISNUMBER(H489)))),"",H489*F489*(1+'0. Oppsett'!$C$11))</f>
        <v/>
      </c>
    </row>
    <row r="490" spans="1:9" x14ac:dyDescent="0.25">
      <c r="A490" s="143"/>
      <c r="B490" s="99"/>
      <c r="C490" s="145"/>
      <c r="D490" s="145"/>
      <c r="E490" s="19"/>
      <c r="F490" s="146" t="str">
        <f>IFERROR(IF(E490="A",'0. Oppsett'!$C$23,IF(E490="B",'0. Oppsett'!$C$24,IF(E490="C",'0. Oppsett'!$C$25,""))),"")</f>
        <v/>
      </c>
      <c r="G490" s="147"/>
      <c r="H490" s="148"/>
      <c r="I490" s="148" t="str">
        <f>IF(OR(E490="",H490="",NOT(AND(ISNUMBER(F490),ISNUMBER(H490)))),"",H490*F490*(1+'0. Oppsett'!$C$11))</f>
        <v/>
      </c>
    </row>
    <row r="491" spans="1:9" x14ac:dyDescent="0.25">
      <c r="A491" s="143"/>
      <c r="B491" s="99"/>
      <c r="C491" s="145"/>
      <c r="D491" s="145"/>
      <c r="E491" s="19"/>
      <c r="F491" s="146" t="str">
        <f>IFERROR(IF(E491="A",'0. Oppsett'!$C$23,IF(E491="B",'0. Oppsett'!$C$24,IF(E491="C",'0. Oppsett'!$C$25,""))),"")</f>
        <v/>
      </c>
      <c r="G491" s="147"/>
      <c r="H491" s="148"/>
      <c r="I491" s="148" t="str">
        <f>IF(OR(E491="",H491="",NOT(AND(ISNUMBER(F491),ISNUMBER(H491)))),"",H491*F491*(1+'0. Oppsett'!$C$11))</f>
        <v/>
      </c>
    </row>
    <row r="492" spans="1:9" x14ac:dyDescent="0.25">
      <c r="A492" s="143"/>
      <c r="B492" s="99"/>
      <c r="C492" s="145"/>
      <c r="D492" s="145"/>
      <c r="E492" s="19"/>
      <c r="F492" s="146" t="str">
        <f>IFERROR(IF(E492="A",'0. Oppsett'!$C$23,IF(E492="B",'0. Oppsett'!$C$24,IF(E492="C",'0. Oppsett'!$C$25,""))),"")</f>
        <v/>
      </c>
      <c r="G492" s="147"/>
      <c r="H492" s="148"/>
      <c r="I492" s="148" t="str">
        <f>IF(OR(E492="",H492="",NOT(AND(ISNUMBER(F492),ISNUMBER(H492)))),"",H492*F492*(1+'0. Oppsett'!$C$11))</f>
        <v/>
      </c>
    </row>
    <row r="493" spans="1:9" x14ac:dyDescent="0.25">
      <c r="A493" s="143"/>
      <c r="B493" s="99"/>
      <c r="C493" s="145"/>
      <c r="D493" s="145"/>
      <c r="E493" s="19"/>
      <c r="F493" s="146" t="str">
        <f>IFERROR(IF(E493="A",'0. Oppsett'!$C$23,IF(E493="B",'0. Oppsett'!$C$24,IF(E493="C",'0. Oppsett'!$C$25,""))),"")</f>
        <v/>
      </c>
      <c r="G493" s="147"/>
      <c r="H493" s="148"/>
      <c r="I493" s="148" t="str">
        <f>IF(OR(E493="",H493="",NOT(AND(ISNUMBER(F493),ISNUMBER(H493)))),"",H493*F493*(1+'0. Oppsett'!$C$11))</f>
        <v/>
      </c>
    </row>
    <row r="494" spans="1:9" x14ac:dyDescent="0.25">
      <c r="A494" s="143"/>
      <c r="B494" s="99"/>
      <c r="C494" s="145"/>
      <c r="D494" s="145"/>
      <c r="E494" s="19"/>
      <c r="F494" s="146" t="str">
        <f>IFERROR(IF(E494="A",'0. Oppsett'!$C$23,IF(E494="B",'0. Oppsett'!$C$24,IF(E494="C",'0. Oppsett'!$C$25,""))),"")</f>
        <v/>
      </c>
      <c r="G494" s="147"/>
      <c r="H494" s="148"/>
      <c r="I494" s="148" t="str">
        <f>IF(OR(E494="",H494="",NOT(AND(ISNUMBER(F494),ISNUMBER(H494)))),"",H494*F494*(1+'0. Oppsett'!$C$11))</f>
        <v/>
      </c>
    </row>
    <row r="495" spans="1:9" x14ac:dyDescent="0.25">
      <c r="A495" s="143"/>
      <c r="B495" s="99"/>
      <c r="C495" s="145"/>
      <c r="D495" s="145"/>
      <c r="E495" s="19"/>
      <c r="F495" s="146" t="str">
        <f>IFERROR(IF(E495="A",'0. Oppsett'!$C$23,IF(E495="B",'0. Oppsett'!$C$24,IF(E495="C",'0. Oppsett'!$C$25,""))),"")</f>
        <v/>
      </c>
      <c r="G495" s="147"/>
      <c r="H495" s="148"/>
      <c r="I495" s="148" t="str">
        <f>IF(OR(E495="",H495="",NOT(AND(ISNUMBER(F495),ISNUMBER(H495)))),"",H495*F495*(1+'0. Oppsett'!$C$11))</f>
        <v/>
      </c>
    </row>
    <row r="496" spans="1:9" x14ac:dyDescent="0.25">
      <c r="A496" s="143"/>
      <c r="B496" s="99"/>
      <c r="C496" s="145"/>
      <c r="D496" s="145"/>
      <c r="E496" s="19"/>
      <c r="F496" s="146" t="str">
        <f>IFERROR(IF(E496="A",'0. Oppsett'!$C$23,IF(E496="B",'0. Oppsett'!$C$24,IF(E496="C",'0. Oppsett'!$C$25,""))),"")</f>
        <v/>
      </c>
      <c r="G496" s="147"/>
      <c r="H496" s="148"/>
      <c r="I496" s="148" t="str">
        <f>IF(OR(E496="",H496="",NOT(AND(ISNUMBER(F496),ISNUMBER(H496)))),"",H496*F496*(1+'0. Oppsett'!$C$11))</f>
        <v/>
      </c>
    </row>
    <row r="497" spans="1:9" x14ac:dyDescent="0.25">
      <c r="A497" s="143"/>
      <c r="B497" s="99"/>
      <c r="C497" s="145"/>
      <c r="D497" s="145"/>
      <c r="E497" s="19"/>
      <c r="F497" s="146" t="str">
        <f>IFERROR(IF(E497="A",'0. Oppsett'!$C$23,IF(E497="B",'0. Oppsett'!$C$24,IF(E497="C",'0. Oppsett'!$C$25,""))),"")</f>
        <v/>
      </c>
      <c r="G497" s="147"/>
      <c r="H497" s="148"/>
      <c r="I497" s="148" t="str">
        <f>IF(OR(E497="",H497="",NOT(AND(ISNUMBER(F497),ISNUMBER(H497)))),"",H497*F497*(1+'0. Oppsett'!$C$11))</f>
        <v/>
      </c>
    </row>
    <row r="498" spans="1:9" x14ac:dyDescent="0.25">
      <c r="A498" s="143"/>
      <c r="B498" s="99"/>
      <c r="C498" s="145"/>
      <c r="D498" s="145"/>
      <c r="E498" s="19"/>
      <c r="F498" s="146" t="str">
        <f>IFERROR(IF(E498="A",'0. Oppsett'!$C$23,IF(E498="B",'0. Oppsett'!$C$24,IF(E498="C",'0. Oppsett'!$C$25,""))),"")</f>
        <v/>
      </c>
      <c r="G498" s="147"/>
      <c r="H498" s="148"/>
      <c r="I498" s="148" t="str">
        <f>IF(OR(E498="",H498="",NOT(AND(ISNUMBER(F498),ISNUMBER(H498)))),"",H498*F498*(1+'0. Oppsett'!$C$11))</f>
        <v/>
      </c>
    </row>
    <row r="499" spans="1:9" x14ac:dyDescent="0.25">
      <c r="A499" s="143"/>
      <c r="B499" s="99"/>
      <c r="C499" s="145"/>
      <c r="D499" s="145"/>
      <c r="E499" s="19"/>
      <c r="F499" s="146" t="str">
        <f>IFERROR(IF(E499="A",'0. Oppsett'!$C$23,IF(E499="B",'0. Oppsett'!$C$24,IF(E499="C",'0. Oppsett'!$C$25,""))),"")</f>
        <v/>
      </c>
      <c r="G499" s="147"/>
      <c r="H499" s="148"/>
      <c r="I499" s="148" t="str">
        <f>IF(OR(E499="",H499="",NOT(AND(ISNUMBER(F499),ISNUMBER(H499)))),"",H499*F499*(1+'0. Oppsett'!$C$11))</f>
        <v/>
      </c>
    </row>
    <row r="500" spans="1:9" x14ac:dyDescent="0.25">
      <c r="A500" s="143"/>
      <c r="B500" s="99"/>
      <c r="C500" s="145"/>
      <c r="D500" s="145"/>
      <c r="E500" s="19"/>
      <c r="F500" s="146" t="str">
        <f>IFERROR(IF(E500="A",'0. Oppsett'!$C$23,IF(E500="B",'0. Oppsett'!$C$24,IF(E500="C",'0. Oppsett'!$C$25,""))),"")</f>
        <v/>
      </c>
      <c r="G500" s="147"/>
      <c r="H500" s="148"/>
      <c r="I500" s="148" t="str">
        <f>IF(OR(E500="",H500="",NOT(AND(ISNUMBER(F500),ISNUMBER(H500)))),"",H500*F500*(1+'0. Oppsett'!$C$11))</f>
        <v/>
      </c>
    </row>
    <row r="501" spans="1:9" x14ac:dyDescent="0.25">
      <c r="A501" s="143"/>
      <c r="B501" s="99"/>
      <c r="C501" s="145"/>
      <c r="D501" s="145"/>
      <c r="E501" s="19"/>
      <c r="F501" s="146" t="str">
        <f>IFERROR(IF(E501="A",'0. Oppsett'!$C$23,IF(E501="B",'0. Oppsett'!$C$24,IF(E501="C",'0. Oppsett'!$C$25,""))),"")</f>
        <v/>
      </c>
      <c r="G501" s="147"/>
      <c r="H501" s="148"/>
      <c r="I501" s="148" t="str">
        <f>IF(OR(E501="",H501="",NOT(AND(ISNUMBER(F501),ISNUMBER(H501)))),"",H501*F501*(1+'0. Oppsett'!$C$11))</f>
        <v/>
      </c>
    </row>
    <row r="502" spans="1:9" x14ac:dyDescent="0.25">
      <c r="A502" s="143"/>
      <c r="B502" s="99"/>
      <c r="C502" s="145"/>
      <c r="D502" s="145"/>
      <c r="E502" s="19"/>
      <c r="F502" s="146" t="str">
        <f>IFERROR(IF(E502="A",'0. Oppsett'!$C$23,IF(E502="B",'0. Oppsett'!$C$24,IF(E502="C",'0. Oppsett'!$C$25,""))),"")</f>
        <v/>
      </c>
      <c r="G502" s="147"/>
      <c r="H502" s="148"/>
      <c r="I502" s="148" t="str">
        <f>IF(OR(E502="",H502="",NOT(AND(ISNUMBER(F502),ISNUMBER(H502)))),"",H502*F502*(1+'0. Oppsett'!$C$11))</f>
        <v/>
      </c>
    </row>
    <row r="503" spans="1:9" x14ac:dyDescent="0.25">
      <c r="A503" s="143"/>
      <c r="B503" s="99"/>
      <c r="C503" s="145"/>
      <c r="D503" s="145"/>
      <c r="E503" s="19"/>
      <c r="F503" s="146" t="str">
        <f>IFERROR(IF(E503="A",'0. Oppsett'!$C$23,IF(E503="B",'0. Oppsett'!$C$24,IF(E503="C",'0. Oppsett'!$C$25,""))),"")</f>
        <v/>
      </c>
      <c r="G503" s="147"/>
      <c r="H503" s="148"/>
      <c r="I503" s="148" t="str">
        <f>IF(OR(E503="",H503="",NOT(AND(ISNUMBER(F503),ISNUMBER(H503)))),"",H503*F503*(1+'0. Oppsett'!$C$11))</f>
        <v/>
      </c>
    </row>
    <row r="504" spans="1:9" x14ac:dyDescent="0.25">
      <c r="A504" s="143"/>
      <c r="B504" s="99"/>
      <c r="C504" s="145"/>
      <c r="D504" s="145"/>
      <c r="E504" s="19"/>
      <c r="F504" s="146" t="str">
        <f>IFERROR(IF(E504="A",'0. Oppsett'!$C$23,IF(E504="B",'0. Oppsett'!$C$24,IF(E504="C",'0. Oppsett'!$C$25,""))),"")</f>
        <v/>
      </c>
      <c r="G504" s="147"/>
      <c r="H504" s="148"/>
      <c r="I504" s="148" t="str">
        <f>IF(OR(E504="",H504="",NOT(AND(ISNUMBER(F504),ISNUMBER(H504)))),"",H504*F504*(1+'0. Oppsett'!$C$11))</f>
        <v/>
      </c>
    </row>
    <row r="505" spans="1:9" x14ac:dyDescent="0.25">
      <c r="A505" s="143"/>
      <c r="B505" s="99"/>
      <c r="C505" s="145"/>
      <c r="D505" s="145"/>
      <c r="E505" s="19"/>
      <c r="F505" s="146" t="str">
        <f>IFERROR(IF(E505="A",'0. Oppsett'!$C$23,IF(E505="B",'0. Oppsett'!$C$24,IF(E505="C",'0. Oppsett'!$C$25,""))),"")</f>
        <v/>
      </c>
      <c r="G505" s="147"/>
      <c r="H505" s="148"/>
      <c r="I505" s="148" t="str">
        <f>IF(OR(E505="",H505="",NOT(AND(ISNUMBER(F505),ISNUMBER(H505)))),"",H505*F505*(1+'0. Oppsett'!$C$11))</f>
        <v/>
      </c>
    </row>
    <row r="506" spans="1:9" x14ac:dyDescent="0.25">
      <c r="A506" s="143"/>
      <c r="B506" s="99"/>
      <c r="C506" s="145"/>
      <c r="D506" s="145"/>
      <c r="E506" s="19"/>
      <c r="F506" s="146" t="str">
        <f>IFERROR(IF(E506="A",'0. Oppsett'!$C$23,IF(E506="B",'0. Oppsett'!$C$24,IF(E506="C",'0. Oppsett'!$C$25,""))),"")</f>
        <v/>
      </c>
      <c r="G506" s="147"/>
      <c r="H506" s="148"/>
      <c r="I506" s="148" t="str">
        <f>IF(OR(E506="",H506="",NOT(AND(ISNUMBER(F506),ISNUMBER(H506)))),"",H506*F506*(1+'0. Oppsett'!$C$11))</f>
        <v/>
      </c>
    </row>
    <row r="507" spans="1:9" x14ac:dyDescent="0.25">
      <c r="A507" s="143"/>
      <c r="B507" s="99"/>
      <c r="C507" s="145"/>
      <c r="D507" s="145"/>
      <c r="E507" s="19"/>
      <c r="F507" s="146" t="str">
        <f>IFERROR(IF(E507="A",'0. Oppsett'!$C$23,IF(E507="B",'0. Oppsett'!$C$24,IF(E507="C",'0. Oppsett'!$C$25,""))),"")</f>
        <v/>
      </c>
      <c r="G507" s="147"/>
      <c r="H507" s="148"/>
      <c r="I507" s="148" t="str">
        <f>IF(OR(E507="",H507="",NOT(AND(ISNUMBER(F507),ISNUMBER(H507)))),"",H507*F507*(1+'0. Oppsett'!$C$11))</f>
        <v/>
      </c>
    </row>
    <row r="508" spans="1:9" x14ac:dyDescent="0.25">
      <c r="A508" s="143"/>
      <c r="B508" s="99"/>
      <c r="C508" s="145"/>
      <c r="D508" s="145"/>
      <c r="E508" s="19"/>
      <c r="F508" s="146" t="str">
        <f>IFERROR(IF(E508="A",'0. Oppsett'!$C$23,IF(E508="B",'0. Oppsett'!$C$24,IF(E508="C",'0. Oppsett'!$C$25,""))),"")</f>
        <v/>
      </c>
      <c r="G508" s="147"/>
      <c r="H508" s="148"/>
      <c r="I508" s="148" t="str">
        <f>IF(OR(E508="",H508="",NOT(AND(ISNUMBER(F508),ISNUMBER(H508)))),"",H508*F508*(1+'0. Oppsett'!$C$11))</f>
        <v/>
      </c>
    </row>
    <row r="509" spans="1:9" x14ac:dyDescent="0.25">
      <c r="A509" s="143"/>
      <c r="B509" s="99"/>
      <c r="C509" s="145"/>
      <c r="D509" s="145"/>
      <c r="E509" s="19"/>
      <c r="F509" s="146" t="str">
        <f>IFERROR(IF(E509="A",'0. Oppsett'!$C$23,IF(E509="B",'0. Oppsett'!$C$24,IF(E509="C",'0. Oppsett'!$C$25,""))),"")</f>
        <v/>
      </c>
      <c r="G509" s="147"/>
      <c r="H509" s="148"/>
      <c r="I509" s="148" t="str">
        <f>IF(OR(E509="",H509="",NOT(AND(ISNUMBER(F509),ISNUMBER(H509)))),"",H509*F509*(1+'0. Oppsett'!$C$11))</f>
        <v/>
      </c>
    </row>
    <row r="510" spans="1:9" x14ac:dyDescent="0.25">
      <c r="A510" s="143"/>
      <c r="B510" s="99"/>
      <c r="C510" s="145"/>
      <c r="D510" s="145"/>
      <c r="E510" s="19"/>
      <c r="F510" s="146" t="str">
        <f>IFERROR(IF(E510="A",'0. Oppsett'!$C$23,IF(E510="B",'0. Oppsett'!$C$24,IF(E510="C",'0. Oppsett'!$C$25,""))),"")</f>
        <v/>
      </c>
      <c r="G510" s="147"/>
      <c r="H510" s="148"/>
      <c r="I510" s="148" t="str">
        <f>IF(OR(E510="",H510="",NOT(AND(ISNUMBER(F510),ISNUMBER(H510)))),"",H510*F510*(1+'0. Oppsett'!$C$11))</f>
        <v/>
      </c>
    </row>
    <row r="511" spans="1:9" x14ac:dyDescent="0.25">
      <c r="A511" s="143"/>
      <c r="B511" s="99"/>
      <c r="C511" s="145"/>
      <c r="D511" s="145"/>
      <c r="E511" s="19"/>
      <c r="F511" s="146" t="str">
        <f>IFERROR(IF(E511="A",'0. Oppsett'!$C$23,IF(E511="B",'0. Oppsett'!$C$24,IF(E511="C",'0. Oppsett'!$C$25,""))),"")</f>
        <v/>
      </c>
      <c r="G511" s="147"/>
      <c r="H511" s="148"/>
      <c r="I511" s="148" t="str">
        <f>IF(OR(E511="",H511="",NOT(AND(ISNUMBER(F511),ISNUMBER(H511)))),"",H511*F511*(1+'0. Oppsett'!$C$11))</f>
        <v/>
      </c>
    </row>
    <row r="512" spans="1:9" x14ac:dyDescent="0.25">
      <c r="A512" s="143"/>
      <c r="B512" s="99"/>
      <c r="C512" s="145"/>
      <c r="D512" s="145"/>
      <c r="E512" s="19"/>
      <c r="F512" s="146" t="str">
        <f>IFERROR(IF(E512="A",'0. Oppsett'!$C$23,IF(E512="B",'0. Oppsett'!$C$24,IF(E512="C",'0. Oppsett'!$C$25,""))),"")</f>
        <v/>
      </c>
      <c r="G512" s="147"/>
      <c r="H512" s="148"/>
      <c r="I512" s="148" t="str">
        <f>IF(OR(E512="",H512="",NOT(AND(ISNUMBER(F512),ISNUMBER(H512)))),"",H512*F512*(1+'0. Oppsett'!$C$11))</f>
        <v/>
      </c>
    </row>
    <row r="513" spans="1:9" x14ac:dyDescent="0.25">
      <c r="A513" s="143"/>
      <c r="B513" s="99"/>
      <c r="C513" s="145"/>
      <c r="D513" s="145"/>
      <c r="E513" s="19"/>
      <c r="F513" s="146" t="str">
        <f>IFERROR(IF(E513="A",'0. Oppsett'!$C$23,IF(E513="B",'0. Oppsett'!$C$24,IF(E513="C",'0. Oppsett'!$C$25,""))),"")</f>
        <v/>
      </c>
      <c r="G513" s="147"/>
      <c r="H513" s="148"/>
      <c r="I513" s="148" t="str">
        <f>IF(OR(E513="",H513="",NOT(AND(ISNUMBER(F513),ISNUMBER(H513)))),"",H513*F513*(1+'0. Oppsett'!$C$11))</f>
        <v/>
      </c>
    </row>
    <row r="514" spans="1:9" x14ac:dyDescent="0.25">
      <c r="A514" s="143"/>
      <c r="B514" s="99"/>
      <c r="C514" s="145"/>
      <c r="D514" s="145"/>
      <c r="E514" s="19"/>
      <c r="F514" s="146" t="str">
        <f>IFERROR(IF(E514="A",'0. Oppsett'!$C$23,IF(E514="B",'0. Oppsett'!$C$24,IF(E514="C",'0. Oppsett'!$C$25,""))),"")</f>
        <v/>
      </c>
      <c r="G514" s="147"/>
      <c r="H514" s="148"/>
      <c r="I514" s="148" t="str">
        <f>IF(OR(E514="",H514="",NOT(AND(ISNUMBER(F514),ISNUMBER(H514)))),"",H514*F514*(1+'0. Oppsett'!$C$11))</f>
        <v/>
      </c>
    </row>
    <row r="515" spans="1:9" x14ac:dyDescent="0.25">
      <c r="A515" s="143"/>
      <c r="B515" s="99"/>
      <c r="C515" s="145"/>
      <c r="D515" s="145"/>
      <c r="E515" s="19"/>
      <c r="F515" s="146" t="str">
        <f>IFERROR(IF(E515="A",'0. Oppsett'!$C$23,IF(E515="B",'0. Oppsett'!$C$24,IF(E515="C",'0. Oppsett'!$C$25,""))),"")</f>
        <v/>
      </c>
      <c r="G515" s="147"/>
      <c r="H515" s="148"/>
      <c r="I515" s="148" t="str">
        <f>IF(OR(E515="",H515="",NOT(AND(ISNUMBER(F515),ISNUMBER(H515)))),"",H515*F515*(1+'0. Oppsett'!$C$11))</f>
        <v/>
      </c>
    </row>
    <row r="516" spans="1:9" x14ac:dyDescent="0.25">
      <c r="A516" s="143"/>
      <c r="B516" s="99"/>
      <c r="C516" s="145"/>
      <c r="D516" s="145"/>
      <c r="E516" s="19"/>
      <c r="F516" s="146" t="str">
        <f>IFERROR(IF(E516="A",'0. Oppsett'!$C$23,IF(E516="B",'0. Oppsett'!$C$24,IF(E516="C",'0. Oppsett'!$C$25,""))),"")</f>
        <v/>
      </c>
      <c r="G516" s="147"/>
      <c r="H516" s="148"/>
      <c r="I516" s="148" t="str">
        <f>IF(OR(E516="",H516="",NOT(AND(ISNUMBER(F516),ISNUMBER(H516)))),"",H516*F516*(1+'0. Oppsett'!$C$11))</f>
        <v/>
      </c>
    </row>
    <row r="517" spans="1:9" x14ac:dyDescent="0.25">
      <c r="A517" s="143"/>
      <c r="B517" s="99"/>
      <c r="C517" s="145"/>
      <c r="D517" s="145"/>
      <c r="E517" s="19"/>
      <c r="F517" s="146" t="str">
        <f>IFERROR(IF(E517="A",'0. Oppsett'!$C$23,IF(E517="B",'0. Oppsett'!$C$24,IF(E517="C",'0. Oppsett'!$C$25,""))),"")</f>
        <v/>
      </c>
      <c r="G517" s="147"/>
      <c r="H517" s="148"/>
      <c r="I517" s="148" t="str">
        <f>IF(OR(E517="",H517="",NOT(AND(ISNUMBER(F517),ISNUMBER(H517)))),"",H517*F517*(1+'0. Oppsett'!$C$11))</f>
        <v/>
      </c>
    </row>
    <row r="518" spans="1:9" x14ac:dyDescent="0.25">
      <c r="A518" s="143"/>
      <c r="B518" s="99"/>
      <c r="C518" s="145"/>
      <c r="D518" s="145"/>
      <c r="E518" s="19"/>
      <c r="F518" s="146" t="str">
        <f>IFERROR(IF(E518="A",'0. Oppsett'!$C$23,IF(E518="B",'0. Oppsett'!$C$24,IF(E518="C",'0. Oppsett'!$C$25,""))),"")</f>
        <v/>
      </c>
      <c r="G518" s="147"/>
      <c r="H518" s="148"/>
      <c r="I518" s="148" t="str">
        <f>IF(OR(E518="",H518="",NOT(AND(ISNUMBER(F518),ISNUMBER(H518)))),"",H518*F518*(1+'0. Oppsett'!$C$11))</f>
        <v/>
      </c>
    </row>
    <row r="519" spans="1:9" x14ac:dyDescent="0.25">
      <c r="A519" s="143"/>
      <c r="B519" s="99"/>
      <c r="C519" s="145"/>
      <c r="D519" s="145"/>
      <c r="E519" s="19"/>
      <c r="F519" s="146" t="str">
        <f>IFERROR(IF(E519="A",'0. Oppsett'!$C$23,IF(E519="B",'0. Oppsett'!$C$24,IF(E519="C",'0. Oppsett'!$C$25,""))),"")</f>
        <v/>
      </c>
      <c r="G519" s="147"/>
      <c r="H519" s="148"/>
      <c r="I519" s="148" t="str">
        <f>IF(OR(E519="",H519="",NOT(AND(ISNUMBER(F519),ISNUMBER(H519)))),"",H519*F519*(1+'0. Oppsett'!$C$11))</f>
        <v/>
      </c>
    </row>
    <row r="520" spans="1:9" x14ac:dyDescent="0.25">
      <c r="A520" s="143"/>
      <c r="B520" s="99"/>
      <c r="C520" s="145"/>
      <c r="D520" s="145"/>
      <c r="E520" s="19"/>
      <c r="F520" s="146" t="str">
        <f>IFERROR(IF(E520="A",'0. Oppsett'!$C$23,IF(E520="B",'0. Oppsett'!$C$24,IF(E520="C",'0. Oppsett'!$C$25,""))),"")</f>
        <v/>
      </c>
      <c r="G520" s="147"/>
      <c r="H520" s="148"/>
      <c r="I520" s="148" t="str">
        <f>IF(OR(E520="",H520="",NOT(AND(ISNUMBER(F520),ISNUMBER(H520)))),"",H520*F520*(1+'0. Oppsett'!$C$11))</f>
        <v/>
      </c>
    </row>
    <row r="521" spans="1:9" x14ac:dyDescent="0.25">
      <c r="A521" s="143"/>
      <c r="B521" s="99"/>
      <c r="C521" s="145"/>
      <c r="D521" s="145"/>
      <c r="E521" s="19"/>
      <c r="F521" s="146" t="str">
        <f>IFERROR(IF(E521="A",'0. Oppsett'!$C$23,IF(E521="B",'0. Oppsett'!$C$24,IF(E521="C",'0. Oppsett'!$C$25,""))),"")</f>
        <v/>
      </c>
      <c r="G521" s="147"/>
      <c r="H521" s="148"/>
      <c r="I521" s="148" t="str">
        <f>IF(OR(E521="",H521="",NOT(AND(ISNUMBER(F521),ISNUMBER(H521)))),"",H521*F521*(1+'0. Oppsett'!$C$11))</f>
        <v/>
      </c>
    </row>
    <row r="522" spans="1:9" x14ac:dyDescent="0.25">
      <c r="A522" s="143"/>
      <c r="B522" s="99"/>
      <c r="C522" s="145"/>
      <c r="D522" s="145"/>
      <c r="E522" s="19"/>
      <c r="F522" s="146" t="str">
        <f>IFERROR(IF(E522="A",'0. Oppsett'!$C$23,IF(E522="B",'0. Oppsett'!$C$24,IF(E522="C",'0. Oppsett'!$C$25,""))),"")</f>
        <v/>
      </c>
      <c r="G522" s="147"/>
      <c r="H522" s="148"/>
      <c r="I522" s="148" t="str">
        <f>IF(OR(E522="",H522="",NOT(AND(ISNUMBER(F522),ISNUMBER(H522)))),"",H522*F522*(1+'0. Oppsett'!$C$11))</f>
        <v/>
      </c>
    </row>
    <row r="523" spans="1:9" x14ac:dyDescent="0.25">
      <c r="A523" s="143"/>
      <c r="B523" s="99"/>
      <c r="C523" s="145"/>
      <c r="D523" s="145"/>
      <c r="E523" s="19"/>
      <c r="F523" s="146" t="str">
        <f>IFERROR(IF(E523="A",'0. Oppsett'!$C$23,IF(E523="B",'0. Oppsett'!$C$24,IF(E523="C",'0. Oppsett'!$C$25,""))),"")</f>
        <v/>
      </c>
      <c r="G523" s="147"/>
      <c r="H523" s="148"/>
      <c r="I523" s="148" t="str">
        <f>IF(OR(E523="",H523="",NOT(AND(ISNUMBER(F523),ISNUMBER(H523)))),"",H523*F523*(1+'0. Oppsett'!$C$11))</f>
        <v/>
      </c>
    </row>
    <row r="524" spans="1:9" x14ac:dyDescent="0.25">
      <c r="A524" s="143"/>
      <c r="B524" s="99"/>
      <c r="C524" s="145"/>
      <c r="D524" s="145"/>
      <c r="E524" s="19"/>
      <c r="F524" s="146" t="str">
        <f>IFERROR(IF(E524="A",'0. Oppsett'!$C$23,IF(E524="B",'0. Oppsett'!$C$24,IF(E524="C",'0. Oppsett'!$C$25,""))),"")</f>
        <v/>
      </c>
      <c r="G524" s="147"/>
      <c r="H524" s="148"/>
      <c r="I524" s="148" t="str">
        <f>IF(OR(E524="",H524="",NOT(AND(ISNUMBER(F524),ISNUMBER(H524)))),"",H524*F524*(1+'0. Oppsett'!$C$11))</f>
        <v/>
      </c>
    </row>
    <row r="525" spans="1:9" x14ac:dyDescent="0.25">
      <c r="A525" s="143"/>
      <c r="B525" s="99"/>
      <c r="C525" s="145"/>
      <c r="D525" s="145"/>
      <c r="E525" s="19"/>
      <c r="F525" s="146" t="str">
        <f>IFERROR(IF(E525="A",'0. Oppsett'!$C$23,IF(E525="B",'0. Oppsett'!$C$24,IF(E525="C",'0. Oppsett'!$C$25,""))),"")</f>
        <v/>
      </c>
      <c r="G525" s="147"/>
      <c r="H525" s="148"/>
      <c r="I525" s="148" t="str">
        <f>IF(OR(E525="",H525="",NOT(AND(ISNUMBER(F525),ISNUMBER(H525)))),"",H525*F525*(1+'0. Oppsett'!$C$11))</f>
        <v/>
      </c>
    </row>
    <row r="526" spans="1:9" x14ac:dyDescent="0.25">
      <c r="A526" s="143"/>
      <c r="B526" s="99"/>
      <c r="C526" s="145"/>
      <c r="D526" s="145"/>
      <c r="E526" s="19"/>
      <c r="F526" s="146" t="str">
        <f>IFERROR(IF(E526="A",'0. Oppsett'!$C$23,IF(E526="B",'0. Oppsett'!$C$24,IF(E526="C",'0. Oppsett'!$C$25,""))),"")</f>
        <v/>
      </c>
      <c r="G526" s="147"/>
      <c r="H526" s="148"/>
      <c r="I526" s="148" t="str">
        <f>IF(OR(E526="",H526="",NOT(AND(ISNUMBER(F526),ISNUMBER(H526)))),"",H526*F526*(1+'0. Oppsett'!$C$11))</f>
        <v/>
      </c>
    </row>
    <row r="527" spans="1:9" x14ac:dyDescent="0.25">
      <c r="A527" s="143"/>
      <c r="B527" s="99"/>
      <c r="C527" s="145"/>
      <c r="D527" s="145"/>
      <c r="E527" s="19"/>
      <c r="F527" s="146" t="str">
        <f>IFERROR(IF(E527="A",'0. Oppsett'!$C$23,IF(E527="B",'0. Oppsett'!$C$24,IF(E527="C",'0. Oppsett'!$C$25,""))),"")</f>
        <v/>
      </c>
      <c r="G527" s="147"/>
      <c r="H527" s="148"/>
      <c r="I527" s="148" t="str">
        <f>IF(OR(E527="",H527="",NOT(AND(ISNUMBER(F527),ISNUMBER(H527)))),"",H527*F527*(1+'0. Oppsett'!$C$11))</f>
        <v/>
      </c>
    </row>
    <row r="528" spans="1:9" x14ac:dyDescent="0.25">
      <c r="A528" s="143"/>
      <c r="B528" s="99"/>
      <c r="C528" s="145"/>
      <c r="D528" s="145"/>
      <c r="E528" s="19"/>
      <c r="F528" s="146" t="str">
        <f>IFERROR(IF(E528="A",'0. Oppsett'!$C$23,IF(E528="B",'0. Oppsett'!$C$24,IF(E528="C",'0. Oppsett'!$C$25,""))),"")</f>
        <v/>
      </c>
      <c r="G528" s="147"/>
      <c r="H528" s="148"/>
      <c r="I528" s="148" t="str">
        <f>IF(OR(E528="",H528="",NOT(AND(ISNUMBER(F528),ISNUMBER(H528)))),"",H528*F528*(1+'0. Oppsett'!$C$11))</f>
        <v/>
      </c>
    </row>
    <row r="529" spans="1:9" x14ac:dyDescent="0.25">
      <c r="A529" s="143"/>
      <c r="B529" s="99"/>
      <c r="C529" s="145"/>
      <c r="D529" s="145"/>
      <c r="E529" s="19"/>
      <c r="F529" s="146" t="str">
        <f>IFERROR(IF(E529="A",'0. Oppsett'!$C$23,IF(E529="B",'0. Oppsett'!$C$24,IF(E529="C",'0. Oppsett'!$C$25,""))),"")</f>
        <v/>
      </c>
      <c r="G529" s="147"/>
      <c r="H529" s="148"/>
      <c r="I529" s="148" t="str">
        <f>IF(OR(E529="",H529="",NOT(AND(ISNUMBER(F529),ISNUMBER(H529)))),"",H529*F529*(1+'0. Oppsett'!$C$11))</f>
        <v/>
      </c>
    </row>
    <row r="530" spans="1:9" x14ac:dyDescent="0.25">
      <c r="A530" s="143"/>
      <c r="B530" s="99"/>
      <c r="C530" s="145"/>
      <c r="D530" s="145"/>
      <c r="E530" s="19"/>
      <c r="F530" s="146" t="str">
        <f>IFERROR(IF(E530="A",'0. Oppsett'!$C$23,IF(E530="B",'0. Oppsett'!$C$24,IF(E530="C",'0. Oppsett'!$C$25,""))),"")</f>
        <v/>
      </c>
      <c r="G530" s="147"/>
      <c r="H530" s="148"/>
      <c r="I530" s="148" t="str">
        <f>IF(OR(E530="",H530="",NOT(AND(ISNUMBER(F530),ISNUMBER(H530)))),"",H530*F530*(1+'0. Oppsett'!$C$11))</f>
        <v/>
      </c>
    </row>
    <row r="531" spans="1:9" x14ac:dyDescent="0.25">
      <c r="A531" s="143"/>
      <c r="B531" s="99"/>
      <c r="C531" s="145"/>
      <c r="D531" s="145"/>
      <c r="E531" s="19"/>
      <c r="F531" s="146" t="str">
        <f>IFERROR(IF(E531="A",'0. Oppsett'!$C$23,IF(E531="B",'0. Oppsett'!$C$24,IF(E531="C",'0. Oppsett'!$C$25,""))),"")</f>
        <v/>
      </c>
      <c r="G531" s="147"/>
      <c r="H531" s="148"/>
      <c r="I531" s="148" t="str">
        <f>IF(OR(E531="",H531="",NOT(AND(ISNUMBER(F531),ISNUMBER(H531)))),"",H531*F531*(1+'0. Oppsett'!$C$11))</f>
        <v/>
      </c>
    </row>
    <row r="532" spans="1:9" x14ac:dyDescent="0.25">
      <c r="A532" s="143"/>
      <c r="B532" s="99"/>
      <c r="C532" s="145"/>
      <c r="D532" s="145"/>
      <c r="E532" s="19"/>
      <c r="F532" s="146" t="str">
        <f>IFERROR(IF(E532="A",'0. Oppsett'!$C$23,IF(E532="B",'0. Oppsett'!$C$24,IF(E532="C",'0. Oppsett'!$C$25,""))),"")</f>
        <v/>
      </c>
      <c r="G532" s="147"/>
      <c r="H532" s="148"/>
      <c r="I532" s="148" t="str">
        <f>IF(OR(E532="",H532="",NOT(AND(ISNUMBER(F532),ISNUMBER(H532)))),"",H532*F532*(1+'0. Oppsett'!$C$11))</f>
        <v/>
      </c>
    </row>
    <row r="533" spans="1:9" x14ac:dyDescent="0.25">
      <c r="A533" s="143"/>
      <c r="B533" s="99"/>
      <c r="C533" s="145"/>
      <c r="D533" s="145"/>
      <c r="E533" s="19"/>
      <c r="F533" s="146" t="str">
        <f>IFERROR(IF(E533="A",'0. Oppsett'!$C$23,IF(E533="B",'0. Oppsett'!$C$24,IF(E533="C",'0. Oppsett'!$C$25,""))),"")</f>
        <v/>
      </c>
      <c r="G533" s="147"/>
      <c r="H533" s="148"/>
      <c r="I533" s="148" t="str">
        <f>IF(OR(E533="",H533="",NOT(AND(ISNUMBER(F533),ISNUMBER(H533)))),"",H533*F533*(1+'0. Oppsett'!$C$11))</f>
        <v/>
      </c>
    </row>
    <row r="534" spans="1:9" x14ac:dyDescent="0.25">
      <c r="A534" s="143"/>
      <c r="B534" s="99"/>
      <c r="C534" s="145"/>
      <c r="D534" s="145"/>
      <c r="E534" s="19"/>
      <c r="F534" s="146" t="str">
        <f>IFERROR(IF(E534="A",'0. Oppsett'!$C$23,IF(E534="B",'0. Oppsett'!$C$24,IF(E534="C",'0. Oppsett'!$C$25,""))),"")</f>
        <v/>
      </c>
      <c r="G534" s="147"/>
      <c r="H534" s="148"/>
      <c r="I534" s="148" t="str">
        <f>IF(OR(E534="",H534="",NOT(AND(ISNUMBER(F534),ISNUMBER(H534)))),"",H534*F534*(1+'0. Oppsett'!$C$11))</f>
        <v/>
      </c>
    </row>
    <row r="535" spans="1:9" x14ac:dyDescent="0.25">
      <c r="A535" s="143"/>
      <c r="B535" s="99"/>
      <c r="C535" s="145"/>
      <c r="D535" s="145"/>
      <c r="E535" s="19"/>
      <c r="F535" s="146" t="str">
        <f>IFERROR(IF(E535="A",'0. Oppsett'!$C$23,IF(E535="B",'0. Oppsett'!$C$24,IF(E535="C",'0. Oppsett'!$C$25,""))),"")</f>
        <v/>
      </c>
      <c r="G535" s="147"/>
      <c r="H535" s="148"/>
      <c r="I535" s="148" t="str">
        <f>IF(OR(E535="",H535="",NOT(AND(ISNUMBER(F535),ISNUMBER(H535)))),"",H535*F535*(1+'0. Oppsett'!$C$11))</f>
        <v/>
      </c>
    </row>
    <row r="536" spans="1:9" x14ac:dyDescent="0.25">
      <c r="A536" s="143"/>
      <c r="B536" s="99"/>
      <c r="C536" s="145"/>
      <c r="D536" s="145"/>
      <c r="E536" s="19"/>
      <c r="F536" s="146" t="str">
        <f>IFERROR(IF(E536="A",'0. Oppsett'!$C$23,IF(E536="B",'0. Oppsett'!$C$24,IF(E536="C",'0. Oppsett'!$C$25,""))),"")</f>
        <v/>
      </c>
      <c r="G536" s="147"/>
      <c r="H536" s="148"/>
      <c r="I536" s="148" t="str">
        <f>IF(OR(E536="",H536="",NOT(AND(ISNUMBER(F536),ISNUMBER(H536)))),"",H536*F536*(1+'0. Oppsett'!$C$11))</f>
        <v/>
      </c>
    </row>
    <row r="537" spans="1:9" x14ac:dyDescent="0.25">
      <c r="A537" s="143"/>
      <c r="B537" s="99"/>
      <c r="C537" s="145"/>
      <c r="D537" s="145"/>
      <c r="E537" s="19"/>
      <c r="F537" s="146" t="str">
        <f>IFERROR(IF(E537="A",'0. Oppsett'!$C$23,IF(E537="B",'0. Oppsett'!$C$24,IF(E537="C",'0. Oppsett'!$C$25,""))),"")</f>
        <v/>
      </c>
      <c r="G537" s="147"/>
      <c r="H537" s="148"/>
      <c r="I537" s="148" t="str">
        <f>IF(OR(E537="",H537="",NOT(AND(ISNUMBER(F537),ISNUMBER(H537)))),"",H537*F537*(1+'0. Oppsett'!$C$11))</f>
        <v/>
      </c>
    </row>
    <row r="538" spans="1:9" x14ac:dyDescent="0.25">
      <c r="A538" s="143"/>
      <c r="B538" s="99"/>
      <c r="C538" s="145"/>
      <c r="D538" s="145"/>
      <c r="E538" s="19"/>
      <c r="F538" s="146" t="str">
        <f>IFERROR(IF(E538="A",'0. Oppsett'!$C$23,IF(E538="B",'0. Oppsett'!$C$24,IF(E538="C",'0. Oppsett'!$C$25,""))),"")</f>
        <v/>
      </c>
      <c r="G538" s="147"/>
      <c r="H538" s="148"/>
      <c r="I538" s="148" t="str">
        <f>IF(OR(E538="",H538="",NOT(AND(ISNUMBER(F538),ISNUMBER(H538)))),"",H538*F538*(1+'0. Oppsett'!$C$11))</f>
        <v/>
      </c>
    </row>
    <row r="539" spans="1:9" x14ac:dyDescent="0.25">
      <c r="A539" s="143"/>
      <c r="B539" s="99"/>
      <c r="C539" s="145"/>
      <c r="D539" s="145"/>
      <c r="E539" s="19"/>
      <c r="F539" s="146" t="str">
        <f>IFERROR(IF(E539="A",'0. Oppsett'!$C$23,IF(E539="B",'0. Oppsett'!$C$24,IF(E539="C",'0. Oppsett'!$C$25,""))),"")</f>
        <v/>
      </c>
      <c r="G539" s="147"/>
      <c r="H539" s="148"/>
      <c r="I539" s="148" t="str">
        <f>IF(OR(E539="",H539="",NOT(AND(ISNUMBER(F539),ISNUMBER(H539)))),"",H539*F539*(1+'0. Oppsett'!$C$11))</f>
        <v/>
      </c>
    </row>
    <row r="540" spans="1:9" x14ac:dyDescent="0.25">
      <c r="A540" s="143"/>
      <c r="B540" s="99"/>
      <c r="C540" s="145"/>
      <c r="D540" s="145"/>
      <c r="E540" s="19"/>
      <c r="F540" s="146" t="str">
        <f>IFERROR(IF(E540="A",'0. Oppsett'!$C$23,IF(E540="B",'0. Oppsett'!$C$24,IF(E540="C",'0. Oppsett'!$C$25,""))),"")</f>
        <v/>
      </c>
      <c r="G540" s="147"/>
      <c r="H540" s="148"/>
      <c r="I540" s="148" t="str">
        <f>IF(OR(E540="",H540="",NOT(AND(ISNUMBER(F540),ISNUMBER(H540)))),"",H540*F540*(1+'0. Oppsett'!$C$11))</f>
        <v/>
      </c>
    </row>
    <row r="541" spans="1:9" x14ac:dyDescent="0.25">
      <c r="A541" s="143"/>
      <c r="B541" s="99"/>
      <c r="C541" s="145"/>
      <c r="D541" s="145"/>
      <c r="E541" s="19"/>
      <c r="F541" s="146" t="str">
        <f>IFERROR(IF(E541="A",'0. Oppsett'!$C$23,IF(E541="B",'0. Oppsett'!$C$24,IF(E541="C",'0. Oppsett'!$C$25,""))),"")</f>
        <v/>
      </c>
      <c r="G541" s="147"/>
      <c r="H541" s="148"/>
      <c r="I541" s="148" t="str">
        <f>IF(OR(E541="",H541="",NOT(AND(ISNUMBER(F541),ISNUMBER(H541)))),"",H541*F541*(1+'0. Oppsett'!$C$11))</f>
        <v/>
      </c>
    </row>
    <row r="542" spans="1:9" x14ac:dyDescent="0.25">
      <c r="A542" s="143"/>
      <c r="B542" s="99"/>
      <c r="C542" s="145"/>
      <c r="D542" s="145"/>
      <c r="E542" s="19"/>
      <c r="F542" s="146" t="str">
        <f>IFERROR(IF(E542="A",'0. Oppsett'!$C$23,IF(E542="B",'0. Oppsett'!$C$24,IF(E542="C",'0. Oppsett'!$C$25,""))),"")</f>
        <v/>
      </c>
      <c r="G542" s="147"/>
      <c r="H542" s="148"/>
      <c r="I542" s="148" t="str">
        <f>IF(OR(E542="",H542="",NOT(AND(ISNUMBER(F542),ISNUMBER(H542)))),"",H542*F542*(1+'0. Oppsett'!$C$11))</f>
        <v/>
      </c>
    </row>
    <row r="543" spans="1:9" x14ac:dyDescent="0.25">
      <c r="A543" s="143"/>
      <c r="B543" s="99"/>
      <c r="C543" s="145"/>
      <c r="D543" s="145"/>
      <c r="E543" s="19"/>
      <c r="F543" s="146" t="str">
        <f>IFERROR(IF(E543="A",'0. Oppsett'!$C$23,IF(E543="B",'0. Oppsett'!$C$24,IF(E543="C",'0. Oppsett'!$C$25,""))),"")</f>
        <v/>
      </c>
      <c r="G543" s="147"/>
      <c r="H543" s="148"/>
      <c r="I543" s="148" t="str">
        <f>IF(OR(E543="",H543="",NOT(AND(ISNUMBER(F543),ISNUMBER(H543)))),"",H543*F543*(1+'0. Oppsett'!$C$11))</f>
        <v/>
      </c>
    </row>
    <row r="544" spans="1:9" x14ac:dyDescent="0.25">
      <c r="A544" s="143"/>
      <c r="B544" s="99"/>
      <c r="C544" s="145"/>
      <c r="D544" s="145"/>
      <c r="E544" s="19"/>
      <c r="F544" s="146" t="str">
        <f>IFERROR(IF(E544="A",'0. Oppsett'!$C$23,IF(E544="B",'0. Oppsett'!$C$24,IF(E544="C",'0. Oppsett'!$C$25,""))),"")</f>
        <v/>
      </c>
      <c r="G544" s="147"/>
      <c r="H544" s="148"/>
      <c r="I544" s="148" t="str">
        <f>IF(OR(E544="",H544="",NOT(AND(ISNUMBER(F544),ISNUMBER(H544)))),"",H544*F544*(1+'0. Oppsett'!$C$11))</f>
        <v/>
      </c>
    </row>
    <row r="545" spans="1:9" x14ac:dyDescent="0.25">
      <c r="A545" s="143"/>
      <c r="B545" s="99"/>
      <c r="C545" s="145"/>
      <c r="D545" s="145"/>
      <c r="E545" s="19"/>
      <c r="F545" s="146" t="str">
        <f>IFERROR(IF(E545="A",'0. Oppsett'!$C$23,IF(E545="B",'0. Oppsett'!$C$24,IF(E545="C",'0. Oppsett'!$C$25,""))),"")</f>
        <v/>
      </c>
      <c r="G545" s="147"/>
      <c r="H545" s="148"/>
      <c r="I545" s="148" t="str">
        <f>IF(OR(E545="",H545="",NOT(AND(ISNUMBER(F545),ISNUMBER(H545)))),"",H545*F545*(1+'0. Oppsett'!$C$11))</f>
        <v/>
      </c>
    </row>
    <row r="546" spans="1:9" x14ac:dyDescent="0.25">
      <c r="A546" s="143"/>
      <c r="B546" s="99"/>
      <c r="C546" s="145"/>
      <c r="D546" s="145"/>
      <c r="E546" s="19"/>
      <c r="F546" s="146" t="str">
        <f>IFERROR(IF(E546="A",'0. Oppsett'!$C$23,IF(E546="B",'0. Oppsett'!$C$24,IF(E546="C",'0. Oppsett'!$C$25,""))),"")</f>
        <v/>
      </c>
      <c r="G546" s="147"/>
      <c r="H546" s="148"/>
      <c r="I546" s="148" t="str">
        <f>IF(OR(E546="",H546="",NOT(AND(ISNUMBER(F546),ISNUMBER(H546)))),"",H546*F546*(1+'0. Oppsett'!$C$11))</f>
        <v/>
      </c>
    </row>
    <row r="547" spans="1:9" x14ac:dyDescent="0.25">
      <c r="A547" s="143"/>
      <c r="B547" s="99"/>
      <c r="C547" s="145"/>
      <c r="D547" s="145"/>
      <c r="E547" s="19"/>
      <c r="F547" s="146" t="str">
        <f>IFERROR(IF(E547="A",'0. Oppsett'!$C$23,IF(E547="B",'0. Oppsett'!$C$24,IF(E547="C",'0. Oppsett'!$C$25,""))),"")</f>
        <v/>
      </c>
      <c r="G547" s="147"/>
      <c r="H547" s="148"/>
      <c r="I547" s="148" t="str">
        <f>IF(OR(E547="",H547="",NOT(AND(ISNUMBER(F547),ISNUMBER(H547)))),"",H547*F547*(1+'0. Oppsett'!$C$11))</f>
        <v/>
      </c>
    </row>
    <row r="548" spans="1:9" x14ac:dyDescent="0.25">
      <c r="A548" s="143"/>
      <c r="B548" s="99"/>
      <c r="C548" s="145"/>
      <c r="D548" s="145"/>
      <c r="E548" s="19"/>
      <c r="F548" s="146" t="str">
        <f>IFERROR(IF(E548="A",'0. Oppsett'!$C$23,IF(E548="B",'0. Oppsett'!$C$24,IF(E548="C",'0. Oppsett'!$C$25,""))),"")</f>
        <v/>
      </c>
      <c r="G548" s="147"/>
      <c r="H548" s="148"/>
      <c r="I548" s="148" t="str">
        <f>IF(OR(E548="",H548="",NOT(AND(ISNUMBER(F548),ISNUMBER(H548)))),"",H548*F548*(1+'0. Oppsett'!$C$11))</f>
        <v/>
      </c>
    </row>
    <row r="549" spans="1:9" x14ac:dyDescent="0.25">
      <c r="A549" s="143"/>
      <c r="B549" s="99"/>
      <c r="C549" s="145"/>
      <c r="D549" s="145"/>
      <c r="E549" s="19"/>
      <c r="F549" s="146" t="str">
        <f>IFERROR(IF(E549="A",'0. Oppsett'!$C$23,IF(E549="B",'0. Oppsett'!$C$24,IF(E549="C",'0. Oppsett'!$C$25,""))),"")</f>
        <v/>
      </c>
      <c r="G549" s="147"/>
      <c r="H549" s="148"/>
      <c r="I549" s="148" t="str">
        <f>IF(OR(E549="",H549="",NOT(AND(ISNUMBER(F549),ISNUMBER(H549)))),"",H549*F549*(1+'0. Oppsett'!$C$11))</f>
        <v/>
      </c>
    </row>
    <row r="550" spans="1:9" x14ac:dyDescent="0.25">
      <c r="A550" s="143"/>
      <c r="B550" s="99"/>
      <c r="C550" s="145"/>
      <c r="D550" s="145"/>
      <c r="E550" s="19"/>
      <c r="F550" s="146" t="str">
        <f>IFERROR(IF(E550="A",'0. Oppsett'!$C$23,IF(E550="B",'0. Oppsett'!$C$24,IF(E550="C",'0. Oppsett'!$C$25,""))),"")</f>
        <v/>
      </c>
      <c r="G550" s="147"/>
      <c r="H550" s="148"/>
      <c r="I550" s="148" t="str">
        <f>IF(OR(E550="",H550="",NOT(AND(ISNUMBER(F550),ISNUMBER(H550)))),"",H550*F550*(1+'0. Oppsett'!$C$11))</f>
        <v/>
      </c>
    </row>
    <row r="551" spans="1:9" x14ac:dyDescent="0.25">
      <c r="A551" s="143"/>
      <c r="B551" s="99"/>
      <c r="C551" s="145"/>
      <c r="D551" s="145"/>
      <c r="E551" s="19"/>
      <c r="F551" s="146" t="str">
        <f>IFERROR(IF(E551="A",'0. Oppsett'!$C$23,IF(E551="B",'0. Oppsett'!$C$24,IF(E551="C",'0. Oppsett'!$C$25,""))),"")</f>
        <v/>
      </c>
      <c r="G551" s="147"/>
      <c r="H551" s="148"/>
      <c r="I551" s="148" t="str">
        <f>IF(OR(E551="",H551="",NOT(AND(ISNUMBER(F551),ISNUMBER(H551)))),"",H551*F551*(1+'0. Oppsett'!$C$11))</f>
        <v/>
      </c>
    </row>
    <row r="552" spans="1:9" x14ac:dyDescent="0.25">
      <c r="A552" s="143"/>
      <c r="B552" s="99"/>
      <c r="C552" s="145"/>
      <c r="D552" s="145"/>
      <c r="E552" s="19"/>
      <c r="F552" s="146" t="str">
        <f>IFERROR(IF(E552="A",'0. Oppsett'!$C$23,IF(E552="B",'0. Oppsett'!$C$24,IF(E552="C",'0. Oppsett'!$C$25,""))),"")</f>
        <v/>
      </c>
      <c r="G552" s="147"/>
      <c r="H552" s="148"/>
      <c r="I552" s="148" t="str">
        <f>IF(OR(E552="",H552="",NOT(AND(ISNUMBER(F552),ISNUMBER(H552)))),"",H552*F552*(1+'0. Oppsett'!$C$11))</f>
        <v/>
      </c>
    </row>
    <row r="553" spans="1:9" x14ac:dyDescent="0.25">
      <c r="A553" s="143"/>
      <c r="B553" s="99"/>
      <c r="C553" s="145"/>
      <c r="D553" s="145"/>
      <c r="E553" s="19"/>
      <c r="F553" s="146" t="str">
        <f>IFERROR(IF(E553="A",'0. Oppsett'!$C$23,IF(E553="B",'0. Oppsett'!$C$24,IF(E553="C",'0. Oppsett'!$C$25,""))),"")</f>
        <v/>
      </c>
      <c r="G553" s="147"/>
      <c r="H553" s="148"/>
      <c r="I553" s="148" t="str">
        <f>IF(OR(E553="",H553="",NOT(AND(ISNUMBER(F553),ISNUMBER(H553)))),"",H553*F553*(1+'0. Oppsett'!$C$11))</f>
        <v/>
      </c>
    </row>
    <row r="554" spans="1:9" x14ac:dyDescent="0.25">
      <c r="A554" s="143"/>
      <c r="B554" s="99"/>
      <c r="C554" s="145"/>
      <c r="D554" s="145"/>
      <c r="E554" s="19"/>
      <c r="F554" s="146" t="str">
        <f>IFERROR(IF(E554="A",'0. Oppsett'!$C$23,IF(E554="B",'0. Oppsett'!$C$24,IF(E554="C",'0. Oppsett'!$C$25,""))),"")</f>
        <v/>
      </c>
      <c r="G554" s="147"/>
      <c r="H554" s="148"/>
      <c r="I554" s="148" t="str">
        <f>IF(OR(E554="",H554="",NOT(AND(ISNUMBER(F554),ISNUMBER(H554)))),"",H554*F554*(1+'0. Oppsett'!$C$11))</f>
        <v/>
      </c>
    </row>
    <row r="555" spans="1:9" x14ac:dyDescent="0.25">
      <c r="A555" s="143"/>
      <c r="B555" s="99"/>
      <c r="C555" s="145"/>
      <c r="D555" s="145"/>
      <c r="E555" s="19"/>
      <c r="F555" s="146" t="str">
        <f>IFERROR(IF(E555="A",'0. Oppsett'!$C$23,IF(E555="B",'0. Oppsett'!$C$24,IF(E555="C",'0. Oppsett'!$C$25,""))),"")</f>
        <v/>
      </c>
      <c r="G555" s="147"/>
      <c r="H555" s="148"/>
      <c r="I555" s="148" t="str">
        <f>IF(OR(E555="",H555="",NOT(AND(ISNUMBER(F555),ISNUMBER(H555)))),"",H555*F555*(1+'0. Oppsett'!$C$11))</f>
        <v/>
      </c>
    </row>
    <row r="556" spans="1:9" x14ac:dyDescent="0.25">
      <c r="A556" s="143"/>
      <c r="B556" s="99"/>
      <c r="C556" s="145"/>
      <c r="D556" s="145"/>
      <c r="E556" s="19"/>
      <c r="F556" s="146" t="str">
        <f>IFERROR(IF(E556="A",'0. Oppsett'!$C$23,IF(E556="B",'0. Oppsett'!$C$24,IF(E556="C",'0. Oppsett'!$C$25,""))),"")</f>
        <v/>
      </c>
      <c r="G556" s="147"/>
      <c r="H556" s="148"/>
      <c r="I556" s="148" t="str">
        <f>IF(OR(E556="",H556="",NOT(AND(ISNUMBER(F556),ISNUMBER(H556)))),"",H556*F556*(1+'0. Oppsett'!$C$11))</f>
        <v/>
      </c>
    </row>
    <row r="557" spans="1:9" x14ac:dyDescent="0.25">
      <c r="A557" s="143"/>
      <c r="B557" s="99"/>
      <c r="C557" s="145"/>
      <c r="D557" s="145"/>
      <c r="E557" s="19"/>
      <c r="F557" s="146" t="str">
        <f>IFERROR(IF(E557="A",'0. Oppsett'!$C$23,IF(E557="B",'0. Oppsett'!$C$24,IF(E557="C",'0. Oppsett'!$C$25,""))),"")</f>
        <v/>
      </c>
      <c r="G557" s="147"/>
      <c r="H557" s="148"/>
      <c r="I557" s="148" t="str">
        <f>IF(OR(E557="",H557="",NOT(AND(ISNUMBER(F557),ISNUMBER(H557)))),"",H557*F557*(1+'0. Oppsett'!$C$11))</f>
        <v/>
      </c>
    </row>
    <row r="558" spans="1:9" x14ac:dyDescent="0.25">
      <c r="A558" s="143"/>
      <c r="B558" s="99"/>
      <c r="C558" s="145"/>
      <c r="D558" s="145"/>
      <c r="E558" s="19"/>
      <c r="F558" s="146" t="str">
        <f>IFERROR(IF(E558="A",'0. Oppsett'!$C$23,IF(E558="B",'0. Oppsett'!$C$24,IF(E558="C",'0. Oppsett'!$C$25,""))),"")</f>
        <v/>
      </c>
      <c r="G558" s="147"/>
      <c r="H558" s="148"/>
      <c r="I558" s="148" t="str">
        <f>IF(OR(E558="",H558="",NOT(AND(ISNUMBER(F558),ISNUMBER(H558)))),"",H558*F558*(1+'0. Oppsett'!$C$11))</f>
        <v/>
      </c>
    </row>
    <row r="559" spans="1:9" x14ac:dyDescent="0.25">
      <c r="A559" s="143"/>
      <c r="B559" s="99"/>
      <c r="C559" s="145"/>
      <c r="D559" s="145"/>
      <c r="E559" s="19"/>
      <c r="F559" s="146" t="str">
        <f>IFERROR(IF(E559="A",'0. Oppsett'!$C$23,IF(E559="B",'0. Oppsett'!$C$24,IF(E559="C",'0. Oppsett'!$C$25,""))),"")</f>
        <v/>
      </c>
      <c r="G559" s="147"/>
      <c r="H559" s="148"/>
      <c r="I559" s="148" t="str">
        <f>IF(OR(E559="",H559="",NOT(AND(ISNUMBER(F559),ISNUMBER(H559)))),"",H559*F559*(1+'0. Oppsett'!$C$11))</f>
        <v/>
      </c>
    </row>
    <row r="560" spans="1:9" x14ac:dyDescent="0.25">
      <c r="A560" s="143"/>
      <c r="B560" s="99"/>
      <c r="C560" s="145"/>
      <c r="D560" s="145"/>
      <c r="E560" s="19"/>
      <c r="F560" s="146" t="str">
        <f>IFERROR(IF(E560="A",'0. Oppsett'!$C$23,IF(E560="B",'0. Oppsett'!$C$24,IF(E560="C",'0. Oppsett'!$C$25,""))),"")</f>
        <v/>
      </c>
      <c r="G560" s="147"/>
      <c r="H560" s="148"/>
      <c r="I560" s="148" t="str">
        <f>IF(OR(E560="",H560="",NOT(AND(ISNUMBER(F560),ISNUMBER(H560)))),"",H560*F560*(1+'0. Oppsett'!$C$11))</f>
        <v/>
      </c>
    </row>
    <row r="561" spans="1:9" x14ac:dyDescent="0.25">
      <c r="A561" s="143"/>
      <c r="B561" s="99"/>
      <c r="C561" s="145"/>
      <c r="D561" s="145"/>
      <c r="E561" s="19"/>
      <c r="F561" s="146" t="str">
        <f>IFERROR(IF(E561="A",'0. Oppsett'!$C$23,IF(E561="B",'0. Oppsett'!$C$24,IF(E561="C",'0. Oppsett'!$C$25,""))),"")</f>
        <v/>
      </c>
      <c r="G561" s="147"/>
      <c r="H561" s="148"/>
      <c r="I561" s="148" t="str">
        <f>IF(OR(E561="",H561="",NOT(AND(ISNUMBER(F561),ISNUMBER(H561)))),"",H561*F561*(1+'0. Oppsett'!$C$11))</f>
        <v/>
      </c>
    </row>
    <row r="562" spans="1:9" x14ac:dyDescent="0.25">
      <c r="A562" s="143"/>
      <c r="B562" s="99"/>
      <c r="C562" s="145"/>
      <c r="D562" s="145"/>
      <c r="E562" s="19"/>
      <c r="F562" s="146" t="str">
        <f>IFERROR(IF(E562="A",'0. Oppsett'!$C$23,IF(E562="B",'0. Oppsett'!$C$24,IF(E562="C",'0. Oppsett'!$C$25,""))),"")</f>
        <v/>
      </c>
      <c r="G562" s="147"/>
      <c r="H562" s="148"/>
      <c r="I562" s="148" t="str">
        <f>IF(OR(E562="",H562="",NOT(AND(ISNUMBER(F562),ISNUMBER(H562)))),"",H562*F562*(1+'0. Oppsett'!$C$11))</f>
        <v/>
      </c>
    </row>
    <row r="563" spans="1:9" x14ac:dyDescent="0.25">
      <c r="A563" s="143"/>
      <c r="B563" s="99"/>
      <c r="C563" s="145"/>
      <c r="D563" s="145"/>
      <c r="E563" s="19"/>
      <c r="F563" s="146" t="str">
        <f>IFERROR(IF(E563="A",'0. Oppsett'!$C$23,IF(E563="B",'0. Oppsett'!$C$24,IF(E563="C",'0. Oppsett'!$C$25,""))),"")</f>
        <v/>
      </c>
      <c r="G563" s="147"/>
      <c r="H563" s="148"/>
      <c r="I563" s="148" t="str">
        <f>IF(OR(E563="",H563="",NOT(AND(ISNUMBER(F563),ISNUMBER(H563)))),"",H563*F563*(1+'0. Oppsett'!$C$11))</f>
        <v/>
      </c>
    </row>
    <row r="564" spans="1:9" x14ac:dyDescent="0.25">
      <c r="A564" s="143"/>
      <c r="B564" s="99"/>
      <c r="C564" s="145"/>
      <c r="D564" s="145"/>
      <c r="E564" s="19"/>
      <c r="F564" s="146" t="str">
        <f>IFERROR(IF(E564="A",'0. Oppsett'!$C$23,IF(E564="B",'0. Oppsett'!$C$24,IF(E564="C",'0. Oppsett'!$C$25,""))),"")</f>
        <v/>
      </c>
      <c r="G564" s="147"/>
      <c r="H564" s="148"/>
      <c r="I564" s="148" t="str">
        <f>IF(OR(E564="",H564="",NOT(AND(ISNUMBER(F564),ISNUMBER(H564)))),"",H564*F564*(1+'0. Oppsett'!$C$11))</f>
        <v/>
      </c>
    </row>
    <row r="565" spans="1:9" x14ac:dyDescent="0.25">
      <c r="A565" s="143"/>
      <c r="B565" s="99"/>
      <c r="C565" s="145"/>
      <c r="D565" s="145"/>
      <c r="E565" s="19"/>
      <c r="F565" s="146" t="str">
        <f>IFERROR(IF(E565="A",'0. Oppsett'!$C$23,IF(E565="B",'0. Oppsett'!$C$24,IF(E565="C",'0. Oppsett'!$C$25,""))),"")</f>
        <v/>
      </c>
      <c r="G565" s="147"/>
      <c r="H565" s="148"/>
      <c r="I565" s="148" t="str">
        <f>IF(OR(E565="",H565="",NOT(AND(ISNUMBER(F565),ISNUMBER(H565)))),"",H565*F565*(1+'0. Oppsett'!$C$11))</f>
        <v/>
      </c>
    </row>
    <row r="566" spans="1:9" x14ac:dyDescent="0.25">
      <c r="A566" s="143"/>
      <c r="B566" s="99"/>
      <c r="C566" s="145"/>
      <c r="D566" s="145"/>
      <c r="E566" s="19"/>
      <c r="F566" s="146" t="str">
        <f>IFERROR(IF(E566="A",'0. Oppsett'!$C$23,IF(E566="B",'0. Oppsett'!$C$24,IF(E566="C",'0. Oppsett'!$C$25,""))),"")</f>
        <v/>
      </c>
      <c r="G566" s="147"/>
      <c r="H566" s="148"/>
      <c r="I566" s="148" t="str">
        <f>IF(OR(E566="",H566="",NOT(AND(ISNUMBER(F566),ISNUMBER(H566)))),"",H566*F566*(1+'0. Oppsett'!$C$11))</f>
        <v/>
      </c>
    </row>
    <row r="567" spans="1:9" x14ac:dyDescent="0.25">
      <c r="A567" s="143"/>
      <c r="B567" s="99"/>
      <c r="C567" s="145"/>
      <c r="D567" s="145"/>
      <c r="E567" s="19"/>
      <c r="F567" s="146" t="str">
        <f>IFERROR(IF(E567="A",'0. Oppsett'!$C$23,IF(E567="B",'0. Oppsett'!$C$24,IF(E567="C",'0. Oppsett'!$C$25,""))),"")</f>
        <v/>
      </c>
      <c r="G567" s="147"/>
      <c r="H567" s="148"/>
      <c r="I567" s="148" t="str">
        <f>IF(OR(E567="",H567="",NOT(AND(ISNUMBER(F567),ISNUMBER(H567)))),"",H567*F567*(1+'0. Oppsett'!$C$11))</f>
        <v/>
      </c>
    </row>
    <row r="568" spans="1:9" x14ac:dyDescent="0.25">
      <c r="A568" s="143"/>
      <c r="B568" s="99"/>
      <c r="C568" s="145"/>
      <c r="D568" s="145"/>
      <c r="E568" s="19"/>
      <c r="F568" s="146" t="str">
        <f>IFERROR(IF(E568="A",'0. Oppsett'!$C$23,IF(E568="B",'0. Oppsett'!$C$24,IF(E568="C",'0. Oppsett'!$C$25,""))),"")</f>
        <v/>
      </c>
      <c r="G568" s="147"/>
      <c r="H568" s="148"/>
      <c r="I568" s="148" t="str">
        <f>IF(OR(E568="",H568="",NOT(AND(ISNUMBER(F568),ISNUMBER(H568)))),"",H568*F568*(1+'0. Oppsett'!$C$11))</f>
        <v/>
      </c>
    </row>
    <row r="569" spans="1:9" x14ac:dyDescent="0.25">
      <c r="A569" s="143"/>
      <c r="B569" s="99"/>
      <c r="C569" s="145"/>
      <c r="D569" s="145"/>
      <c r="E569" s="19"/>
      <c r="F569" s="146" t="str">
        <f>IFERROR(IF(E569="A",'0. Oppsett'!$C$23,IF(E569="B",'0. Oppsett'!$C$24,IF(E569="C",'0. Oppsett'!$C$25,""))),"")</f>
        <v/>
      </c>
      <c r="G569" s="147"/>
      <c r="H569" s="148"/>
      <c r="I569" s="148" t="str">
        <f>IF(OR(E569="",H569="",NOT(AND(ISNUMBER(F569),ISNUMBER(H569)))),"",H569*F569*(1+'0. Oppsett'!$C$11))</f>
        <v/>
      </c>
    </row>
    <row r="570" spans="1:9" x14ac:dyDescent="0.25">
      <c r="A570" s="143"/>
      <c r="B570" s="99"/>
      <c r="C570" s="145"/>
      <c r="D570" s="145"/>
      <c r="E570" s="19"/>
      <c r="F570" s="146" t="str">
        <f>IFERROR(IF(E570="A",'0. Oppsett'!$C$23,IF(E570="B",'0. Oppsett'!$C$24,IF(E570="C",'0. Oppsett'!$C$25,""))),"")</f>
        <v/>
      </c>
      <c r="G570" s="147"/>
      <c r="H570" s="148"/>
      <c r="I570" s="148" t="str">
        <f>IF(OR(E570="",H570="",NOT(AND(ISNUMBER(F570),ISNUMBER(H570)))),"",H570*F570*(1+'0. Oppsett'!$C$11))</f>
        <v/>
      </c>
    </row>
    <row r="571" spans="1:9" x14ac:dyDescent="0.25">
      <c r="A571" s="143"/>
      <c r="B571" s="99"/>
      <c r="C571" s="145"/>
      <c r="D571" s="145"/>
      <c r="E571" s="19"/>
      <c r="F571" s="146" t="str">
        <f>IFERROR(IF(E571="A",'0. Oppsett'!$C$23,IF(E571="B",'0. Oppsett'!$C$24,IF(E571="C",'0. Oppsett'!$C$25,""))),"")</f>
        <v/>
      </c>
      <c r="G571" s="147"/>
      <c r="H571" s="148"/>
      <c r="I571" s="148" t="str">
        <f>IF(OR(E571="",H571="",NOT(AND(ISNUMBER(F571),ISNUMBER(H571)))),"",H571*F571*(1+'0. Oppsett'!$C$11))</f>
        <v/>
      </c>
    </row>
    <row r="572" spans="1:9" x14ac:dyDescent="0.25">
      <c r="A572" s="143"/>
      <c r="B572" s="99"/>
      <c r="C572" s="145"/>
      <c r="D572" s="145"/>
      <c r="E572" s="19"/>
      <c r="F572" s="146" t="str">
        <f>IFERROR(IF(E572="A",'0. Oppsett'!$C$23,IF(E572="B",'0. Oppsett'!$C$24,IF(E572="C",'0. Oppsett'!$C$25,""))),"")</f>
        <v/>
      </c>
      <c r="G572" s="147"/>
      <c r="H572" s="148"/>
      <c r="I572" s="148" t="str">
        <f>IF(OR(E572="",H572="",NOT(AND(ISNUMBER(F572),ISNUMBER(H572)))),"",H572*F572*(1+'0. Oppsett'!$C$11))</f>
        <v/>
      </c>
    </row>
    <row r="573" spans="1:9" x14ac:dyDescent="0.25">
      <c r="A573" s="143"/>
      <c r="B573" s="99"/>
      <c r="C573" s="145"/>
      <c r="D573" s="145"/>
      <c r="E573" s="19"/>
      <c r="F573" s="146" t="str">
        <f>IFERROR(IF(E573="A",'0. Oppsett'!$C$23,IF(E573="B",'0. Oppsett'!$C$24,IF(E573="C",'0. Oppsett'!$C$25,""))),"")</f>
        <v/>
      </c>
      <c r="G573" s="147"/>
      <c r="H573" s="148"/>
      <c r="I573" s="148" t="str">
        <f>IF(OR(E573="",H573="",NOT(AND(ISNUMBER(F573),ISNUMBER(H573)))),"",H573*F573*(1+'0. Oppsett'!$C$11))</f>
        <v/>
      </c>
    </row>
    <row r="574" spans="1:9" x14ac:dyDescent="0.25">
      <c r="A574" s="143"/>
      <c r="B574" s="99"/>
      <c r="C574" s="145"/>
      <c r="D574" s="145"/>
      <c r="E574" s="19"/>
      <c r="F574" s="146" t="str">
        <f>IFERROR(IF(E574="A",'0. Oppsett'!$C$23,IF(E574="B",'0. Oppsett'!$C$24,IF(E574="C",'0. Oppsett'!$C$25,""))),"")</f>
        <v/>
      </c>
      <c r="G574" s="147"/>
      <c r="H574" s="148"/>
      <c r="I574" s="148" t="str">
        <f>IF(OR(E574="",H574="",NOT(AND(ISNUMBER(F574),ISNUMBER(H574)))),"",H574*F574*(1+'0. Oppsett'!$C$11))</f>
        <v/>
      </c>
    </row>
    <row r="575" spans="1:9" x14ac:dyDescent="0.25">
      <c r="A575" s="143"/>
      <c r="B575" s="99"/>
      <c r="C575" s="145"/>
      <c r="D575" s="145"/>
      <c r="E575" s="19"/>
      <c r="F575" s="146" t="str">
        <f>IFERROR(IF(E575="A",'0. Oppsett'!$C$23,IF(E575="B",'0. Oppsett'!$C$24,IF(E575="C",'0. Oppsett'!$C$25,""))),"")</f>
        <v/>
      </c>
      <c r="G575" s="147"/>
      <c r="H575" s="148"/>
      <c r="I575" s="148" t="str">
        <f>IF(OR(E575="",H575="",NOT(AND(ISNUMBER(F575),ISNUMBER(H575)))),"",H575*F575*(1+'0. Oppsett'!$C$11))</f>
        <v/>
      </c>
    </row>
    <row r="576" spans="1:9" x14ac:dyDescent="0.25">
      <c r="A576" s="143"/>
      <c r="B576" s="99"/>
      <c r="C576" s="145"/>
      <c r="D576" s="145"/>
      <c r="E576" s="19"/>
      <c r="F576" s="146" t="str">
        <f>IFERROR(IF(E576="A",'0. Oppsett'!$C$23,IF(E576="B",'0. Oppsett'!$C$24,IF(E576="C",'0. Oppsett'!$C$25,""))),"")</f>
        <v/>
      </c>
      <c r="G576" s="147"/>
      <c r="H576" s="148"/>
      <c r="I576" s="148" t="str">
        <f>IF(OR(E576="",H576="",NOT(AND(ISNUMBER(F576),ISNUMBER(H576)))),"",H576*F576*(1+'0. Oppsett'!$C$11))</f>
        <v/>
      </c>
    </row>
    <row r="577" spans="1:9" x14ac:dyDescent="0.25">
      <c r="A577" s="143"/>
      <c r="B577" s="99"/>
      <c r="C577" s="145"/>
      <c r="D577" s="145"/>
      <c r="E577" s="19"/>
      <c r="F577" s="146" t="str">
        <f>IFERROR(IF(E577="A",'0. Oppsett'!$C$23,IF(E577="B",'0. Oppsett'!$C$24,IF(E577="C",'0. Oppsett'!$C$25,""))),"")</f>
        <v/>
      </c>
      <c r="G577" s="147"/>
      <c r="H577" s="148"/>
      <c r="I577" s="148" t="str">
        <f>IF(OR(E577="",H577="",NOT(AND(ISNUMBER(F577),ISNUMBER(H577)))),"",H577*F577*(1+'0. Oppsett'!$C$11))</f>
        <v/>
      </c>
    </row>
    <row r="578" spans="1:9" x14ac:dyDescent="0.25">
      <c r="A578" s="143"/>
      <c r="B578" s="99"/>
      <c r="C578" s="145"/>
      <c r="D578" s="145"/>
      <c r="E578" s="19"/>
      <c r="F578" s="146" t="str">
        <f>IFERROR(IF(E578="A",'0. Oppsett'!$C$23,IF(E578="B",'0. Oppsett'!$C$24,IF(E578="C",'0. Oppsett'!$C$25,""))),"")</f>
        <v/>
      </c>
      <c r="G578" s="147"/>
      <c r="H578" s="148"/>
      <c r="I578" s="148" t="str">
        <f>IF(OR(E578="",H578="",NOT(AND(ISNUMBER(F578),ISNUMBER(H578)))),"",H578*F578*(1+'0. Oppsett'!$C$11))</f>
        <v/>
      </c>
    </row>
    <row r="579" spans="1:9" x14ac:dyDescent="0.25">
      <c r="A579" s="143"/>
      <c r="B579" s="99"/>
      <c r="C579" s="145"/>
      <c r="D579" s="145"/>
      <c r="E579" s="19"/>
      <c r="F579" s="146" t="str">
        <f>IFERROR(IF(E579="A",'0. Oppsett'!$C$23,IF(E579="B",'0. Oppsett'!$C$24,IF(E579="C",'0. Oppsett'!$C$25,""))),"")</f>
        <v/>
      </c>
      <c r="G579" s="147"/>
      <c r="H579" s="148"/>
      <c r="I579" s="148" t="str">
        <f>IF(OR(E579="",H579="",NOT(AND(ISNUMBER(F579),ISNUMBER(H579)))),"",H579*F579*(1+'0. Oppsett'!$C$11))</f>
        <v/>
      </c>
    </row>
    <row r="580" spans="1:9" x14ac:dyDescent="0.25">
      <c r="A580" s="143"/>
      <c r="B580" s="99"/>
      <c r="C580" s="145"/>
      <c r="D580" s="145"/>
      <c r="E580" s="19"/>
      <c r="F580" s="146" t="str">
        <f>IFERROR(IF(E580="A",'0. Oppsett'!$C$23,IF(E580="B",'0. Oppsett'!$C$24,IF(E580="C",'0. Oppsett'!$C$25,""))),"")</f>
        <v/>
      </c>
      <c r="G580" s="147"/>
      <c r="H580" s="148"/>
      <c r="I580" s="148" t="str">
        <f>IF(OR(E580="",H580="",NOT(AND(ISNUMBER(F580),ISNUMBER(H580)))),"",H580*F580*(1+'0. Oppsett'!$C$11))</f>
        <v/>
      </c>
    </row>
    <row r="581" spans="1:9" x14ac:dyDescent="0.25">
      <c r="A581" s="143"/>
      <c r="B581" s="99"/>
      <c r="C581" s="145"/>
      <c r="D581" s="145"/>
      <c r="E581" s="19"/>
      <c r="F581" s="146" t="str">
        <f>IFERROR(IF(E581="A",'0. Oppsett'!$C$23,IF(E581="B",'0. Oppsett'!$C$24,IF(E581="C",'0. Oppsett'!$C$25,""))),"")</f>
        <v/>
      </c>
      <c r="G581" s="147"/>
      <c r="H581" s="148"/>
      <c r="I581" s="148" t="str">
        <f>IF(OR(E581="",H581="",NOT(AND(ISNUMBER(F581),ISNUMBER(H581)))),"",H581*F581*(1+'0. Oppsett'!$C$11))</f>
        <v/>
      </c>
    </row>
    <row r="582" spans="1:9" x14ac:dyDescent="0.25">
      <c r="A582" s="143"/>
      <c r="B582" s="99"/>
      <c r="C582" s="145"/>
      <c r="D582" s="145"/>
      <c r="E582" s="19"/>
      <c r="F582" s="146" t="str">
        <f>IFERROR(IF(E582="A",'0. Oppsett'!$C$23,IF(E582="B",'0. Oppsett'!$C$24,IF(E582="C",'0. Oppsett'!$C$25,""))),"")</f>
        <v/>
      </c>
      <c r="G582" s="147"/>
      <c r="H582" s="148"/>
      <c r="I582" s="148" t="str">
        <f>IF(OR(E582="",H582="",NOT(AND(ISNUMBER(F582),ISNUMBER(H582)))),"",H582*F582*(1+'0. Oppsett'!$C$11))</f>
        <v/>
      </c>
    </row>
    <row r="583" spans="1:9" x14ac:dyDescent="0.25">
      <c r="A583" s="143"/>
      <c r="B583" s="99"/>
      <c r="C583" s="145"/>
      <c r="D583" s="145"/>
      <c r="E583" s="19"/>
      <c r="F583" s="146" t="str">
        <f>IFERROR(IF(E583="A",'0. Oppsett'!$C$23,IF(E583="B",'0. Oppsett'!$C$24,IF(E583="C",'0. Oppsett'!$C$25,""))),"")</f>
        <v/>
      </c>
      <c r="G583" s="147"/>
      <c r="H583" s="148"/>
      <c r="I583" s="148" t="str">
        <f>IF(OR(E583="",H583="",NOT(AND(ISNUMBER(F583),ISNUMBER(H583)))),"",H583*F583*(1+'0. Oppsett'!$C$11))</f>
        <v/>
      </c>
    </row>
    <row r="584" spans="1:9" x14ac:dyDescent="0.25">
      <c r="A584" s="143"/>
      <c r="B584" s="99"/>
      <c r="C584" s="145"/>
      <c r="D584" s="145"/>
      <c r="E584" s="19"/>
      <c r="F584" s="146" t="str">
        <f>IFERROR(IF(E584="A",'0. Oppsett'!$C$23,IF(E584="B",'0. Oppsett'!$C$24,IF(E584="C",'0. Oppsett'!$C$25,""))),"")</f>
        <v/>
      </c>
      <c r="G584" s="147"/>
      <c r="H584" s="148"/>
      <c r="I584" s="148" t="str">
        <f>IF(OR(E584="",H584="",NOT(AND(ISNUMBER(F584),ISNUMBER(H584)))),"",H584*F584*(1+'0. Oppsett'!$C$11))</f>
        <v/>
      </c>
    </row>
    <row r="585" spans="1:9" x14ac:dyDescent="0.25">
      <c r="A585" s="143"/>
      <c r="B585" s="99"/>
      <c r="C585" s="145"/>
      <c r="D585" s="145"/>
      <c r="E585" s="19"/>
      <c r="F585" s="146" t="str">
        <f>IFERROR(IF(E585="A",'0. Oppsett'!$C$23,IF(E585="B",'0. Oppsett'!$C$24,IF(E585="C",'0. Oppsett'!$C$25,""))),"")</f>
        <v/>
      </c>
      <c r="G585" s="147"/>
      <c r="H585" s="148"/>
      <c r="I585" s="148" t="str">
        <f>IF(OR(E585="",H585="",NOT(AND(ISNUMBER(F585),ISNUMBER(H585)))),"",H585*F585*(1+'0. Oppsett'!$C$11))</f>
        <v/>
      </c>
    </row>
    <row r="586" spans="1:9" x14ac:dyDescent="0.25">
      <c r="A586" s="143"/>
      <c r="B586" s="99"/>
      <c r="C586" s="145"/>
      <c r="D586" s="145"/>
      <c r="E586" s="19"/>
      <c r="F586" s="146" t="str">
        <f>IFERROR(IF(E586="A",'0. Oppsett'!$C$23,IF(E586="B",'0. Oppsett'!$C$24,IF(E586="C",'0. Oppsett'!$C$25,""))),"")</f>
        <v/>
      </c>
      <c r="G586" s="147"/>
      <c r="H586" s="148"/>
      <c r="I586" s="148" t="str">
        <f>IF(OR(E586="",H586="",NOT(AND(ISNUMBER(F586),ISNUMBER(H586)))),"",H586*F586*(1+'0. Oppsett'!$C$11))</f>
        <v/>
      </c>
    </row>
    <row r="587" spans="1:9" x14ac:dyDescent="0.25">
      <c r="A587" s="143"/>
      <c r="B587" s="99"/>
      <c r="C587" s="145"/>
      <c r="D587" s="145"/>
      <c r="E587" s="19"/>
      <c r="F587" s="146" t="str">
        <f>IFERROR(IF(E587="A",'0. Oppsett'!$C$23,IF(E587="B",'0. Oppsett'!$C$24,IF(E587="C",'0. Oppsett'!$C$25,""))),"")</f>
        <v/>
      </c>
      <c r="G587" s="147"/>
      <c r="H587" s="148"/>
      <c r="I587" s="148" t="str">
        <f>IF(OR(E587="",H587="",NOT(AND(ISNUMBER(F587),ISNUMBER(H587)))),"",H587*F587*(1+'0. Oppsett'!$C$11))</f>
        <v/>
      </c>
    </row>
    <row r="588" spans="1:9" x14ac:dyDescent="0.25">
      <c r="A588" s="143"/>
      <c r="B588" s="99"/>
      <c r="C588" s="145"/>
      <c r="D588" s="145"/>
      <c r="E588" s="19"/>
      <c r="F588" s="146" t="str">
        <f>IFERROR(IF(E588="A",'0. Oppsett'!$C$23,IF(E588="B",'0. Oppsett'!$C$24,IF(E588="C",'0. Oppsett'!$C$25,""))),"")</f>
        <v/>
      </c>
      <c r="G588" s="147"/>
      <c r="H588" s="148"/>
      <c r="I588" s="148" t="str">
        <f>IF(OR(E588="",H588="",NOT(AND(ISNUMBER(F588),ISNUMBER(H588)))),"",H588*F588*(1+'0. Oppsett'!$C$11))</f>
        <v/>
      </c>
    </row>
    <row r="589" spans="1:9" x14ac:dyDescent="0.25">
      <c r="A589" s="143"/>
      <c r="B589" s="99"/>
      <c r="C589" s="145"/>
      <c r="D589" s="145"/>
      <c r="E589" s="19"/>
      <c r="F589" s="146" t="str">
        <f>IFERROR(IF(E589="A",'0. Oppsett'!$C$23,IF(E589="B",'0. Oppsett'!$C$24,IF(E589="C",'0. Oppsett'!$C$25,""))),"")</f>
        <v/>
      </c>
      <c r="G589" s="147"/>
      <c r="H589" s="148"/>
      <c r="I589" s="148" t="str">
        <f>IF(OR(E589="",H589="",NOT(AND(ISNUMBER(F589),ISNUMBER(H589)))),"",H589*F589*(1+'0. Oppsett'!$C$11))</f>
        <v/>
      </c>
    </row>
    <row r="590" spans="1:9" ht="15.75" thickBot="1" x14ac:dyDescent="0.3">
      <c r="A590" s="207"/>
      <c r="B590" s="23" t="e">
        <f t="shared" ref="B590:F590" si="0">SUM(B5:B589)</f>
        <v>#REF!</v>
      </c>
      <c r="C590" s="23" t="e">
        <f t="shared" si="0"/>
        <v>#REF!</v>
      </c>
      <c r="D590" s="23"/>
      <c r="E590" s="23">
        <f t="shared" si="0"/>
        <v>0</v>
      </c>
      <c r="F590" s="23">
        <f t="shared" si="0"/>
        <v>0.67999999999999994</v>
      </c>
      <c r="G590" s="23"/>
      <c r="H590" s="23" t="e">
        <f t="shared" ref="H590" si="1">SUM(H5:H589)</f>
        <v>#REF!</v>
      </c>
      <c r="I590" s="23" t="e">
        <f>SUM(I5:I589)/G590</f>
        <v>#REF!</v>
      </c>
    </row>
  </sheetData>
  <mergeCells count="3">
    <mergeCell ref="A2:I2"/>
    <mergeCell ref="A3:C3"/>
    <mergeCell ref="E3:I3"/>
  </mergeCells>
  <dataValidations count="1">
    <dataValidation type="list" allowBlank="1" sqref="E5:E589" xr:uid="{3A882B8E-4413-41D6-AFFF-E55497A23C96}">
      <formula1>"A,B,C"</formula1>
    </dataValidation>
  </dataValidation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AB76C-9ECE-4230-826D-86AE6BA926CF}">
  <dimension ref="A1:U590"/>
  <sheetViews>
    <sheetView zoomScale="114" zoomScaleNormal="115" workbookViewId="0">
      <selection activeCell="I5" sqref="I5"/>
    </sheetView>
  </sheetViews>
  <sheetFormatPr baseColWidth="10" defaultColWidth="11.42578125" defaultRowHeight="15" x14ac:dyDescent="0.25"/>
  <cols>
    <col min="2" max="2" width="18.85546875" customWidth="1"/>
    <col min="12" max="12" width="12.5703125" customWidth="1"/>
  </cols>
  <sheetData>
    <row r="1" spans="1:21" x14ac:dyDescent="0.25">
      <c r="A1" s="57" t="s">
        <v>402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</row>
    <row r="2" spans="1:21" x14ac:dyDescent="0.25">
      <c r="A2" s="226" t="s">
        <v>403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</row>
    <row r="3" spans="1:21" ht="52.5" customHeight="1" x14ac:dyDescent="0.25">
      <c r="A3" s="236" t="s">
        <v>386</v>
      </c>
      <c r="B3" s="237"/>
      <c r="C3" s="237"/>
      <c r="D3" s="238"/>
      <c r="E3" s="233" t="s">
        <v>404</v>
      </c>
      <c r="F3" s="234"/>
      <c r="G3" s="234"/>
      <c r="H3" s="234"/>
      <c r="I3" s="235"/>
      <c r="J3" s="157"/>
      <c r="K3" s="58"/>
      <c r="L3" s="58"/>
      <c r="M3" s="232" t="s">
        <v>405</v>
      </c>
      <c r="N3" s="211"/>
      <c r="O3" s="16" t="s">
        <v>406</v>
      </c>
      <c r="P3" s="16" t="s">
        <v>407</v>
      </c>
      <c r="Q3" s="16" t="s">
        <v>408</v>
      </c>
      <c r="R3" s="16" t="s">
        <v>409</v>
      </c>
      <c r="S3" s="16" t="s">
        <v>410</v>
      </c>
      <c r="T3" s="16" t="s">
        <v>410</v>
      </c>
      <c r="U3" s="9" t="s">
        <v>411</v>
      </c>
    </row>
    <row r="4" spans="1:21" ht="45" x14ac:dyDescent="0.25">
      <c r="A4" s="9" t="s">
        <v>390</v>
      </c>
      <c r="B4" s="9" t="s">
        <v>391</v>
      </c>
      <c r="C4" s="9" t="s">
        <v>392</v>
      </c>
      <c r="D4" s="9" t="s">
        <v>393</v>
      </c>
      <c r="E4" s="10" t="s">
        <v>412</v>
      </c>
      <c r="F4" s="10" t="s">
        <v>413</v>
      </c>
      <c r="G4" s="10" t="s">
        <v>73</v>
      </c>
      <c r="H4" s="10" t="s">
        <v>414</v>
      </c>
      <c r="I4" s="10" t="s">
        <v>415</v>
      </c>
      <c r="J4" s="5" t="s">
        <v>416</v>
      </c>
      <c r="K4" s="5" t="s">
        <v>417</v>
      </c>
      <c r="L4" s="5" t="s">
        <v>418</v>
      </c>
      <c r="M4" s="15" t="s">
        <v>419</v>
      </c>
      <c r="N4" s="15" t="s">
        <v>420</v>
      </c>
      <c r="O4" s="16" t="s">
        <v>421</v>
      </c>
      <c r="P4" s="16" t="s">
        <v>421</v>
      </c>
      <c r="Q4" s="16" t="s">
        <v>421</v>
      </c>
      <c r="R4" s="16" t="s">
        <v>421</v>
      </c>
      <c r="S4" s="16" t="s">
        <v>422</v>
      </c>
      <c r="T4" s="16" t="s">
        <v>422</v>
      </c>
      <c r="U4" s="9" t="s">
        <v>423</v>
      </c>
    </row>
    <row r="5" spans="1:21" x14ac:dyDescent="0.25">
      <c r="A5" s="149" cm="1">
        <f t="array" ref="A5">_xlfn.SEQUENCE(COUNTA(_xlfn.ANCHORARRAY(B5)),1,1,1)</f>
        <v>1</v>
      </c>
      <c r="B5" s="150" t="e" cm="1">
        <f t="array" ref="B5">_xlfn.ANCHORARRAY('X. Satser pensjonstilskudd'!B5)</f>
        <v>#REF!</v>
      </c>
      <c r="C5" s="151" t="e" cm="1">
        <f t="array" ref="C5">_xlfn.ANCHORARRAY('X. Satser pensjonstilskudd'!C5)</f>
        <v>#REF!</v>
      </c>
      <c r="D5" s="151" t="str" cm="1">
        <f t="array" ref="D5">IFERROR(_xlfn.XLOOKUP(CLEAN(TRIM(_xlfn.ANCHORARRAY($C5))),CLEAN(TRIM(factPensjon[Virksomhetsnr.])),factPensjon[Forpliktelser]),"")</f>
        <v/>
      </c>
      <c r="E5" s="14" cm="1">
        <f t="array" ref="E5">SUMIFS(BasilRadata[Heltidsplasser
0-2],BasilRadata[År],'0. Oppsett'!$C$9,BasilRadata[1B. Organisasjonsnummer:],_xlfn.ANCHORARRAY($C5))</f>
        <v>0</v>
      </c>
      <c r="F5" s="18" t="e" cm="1">
        <f t="array" ref="F5">IF(_xlfn.ANCHORARRAY(B5)&lt;&gt;"",'4. Selvkost og satser'!$B$55,"")</f>
        <v>#REF!</v>
      </c>
      <c r="G5" s="14" cm="1">
        <f t="array" ref="G5">SUMIFS(BasilRadata[Heltidsplasser
3-6],BasilRadata[År],'0. Oppsett'!$C$9,BasilRadata[1B. Organisasjonsnummer:],_xlfn.ANCHORARRAY($C5))</f>
        <v>0</v>
      </c>
      <c r="H5" s="18" t="e" cm="1">
        <f t="array" ref="H5">IF(_xlfn.ANCHORARRAY(B5)&lt;&gt;"",'4. Selvkost og satser'!$B$56,"")</f>
        <v>#REF!</v>
      </c>
      <c r="I5" s="18" t="e" cm="1">
        <f t="array" ref="I5">_xlfn.ANCHORARRAY(E5)*_xlfn.ANCHORARRAY(F5)+_xlfn.ANCHORARRAY(G5)*_xlfn.ANCHORARRAY(H5)</f>
        <v>#REF!</v>
      </c>
      <c r="J5" s="59" cm="1">
        <f t="array" ref="J5">SUMIFS(BasilRadata[8E. Oppgi antall årsverk barnehagen har pensjonsforpliktelser for:],'1. BASIL-rådata'!$I$3:$I$500,_xlfn.ANCHORARRAY('X. Satser pensjonstilskudd'!$C5),BasilRadata[År],'0. Oppsett'!$C$9)</f>
        <v>0</v>
      </c>
      <c r="K5" s="59" t="e" cm="1">
        <f t="array" ref="K5">_xlfn.XLOOKUP(_xlfn.ANCHORARRAY($C5),'X. Satser pensjonstilskudd'!$C$5:$C$224,'X. Satser pensjonstilskudd'!$I$5:$I$224)</f>
        <v>#REF!</v>
      </c>
      <c r="L5" s="59" t="e" cm="1">
        <f t="array" ref="L5">_xlfn.ANCHORARRAY(K5)*_xlfn.ANCHORARRAY(J5)</f>
        <v>#REF!</v>
      </c>
      <c r="M5" s="152" cm="1">
        <f t="array" ref="M5">_xlfn.ANCHORARRAY(E5)+_xlfn.ANCHORARRAY(G5)</f>
        <v>0</v>
      </c>
      <c r="N5" s="188" cm="1">
        <f t="array" ref="N5">IFERROR(_xlfn.ANCHORARRAY(M5)*'0. Oppsett'!$C$30,0)</f>
        <v>0</v>
      </c>
      <c r="O5" s="20">
        <v>0</v>
      </c>
      <c r="P5" s="20"/>
      <c r="Q5" s="20"/>
      <c r="R5" s="20"/>
      <c r="S5" s="20">
        <v>0</v>
      </c>
      <c r="T5" s="20">
        <v>0</v>
      </c>
      <c r="U5" s="208" t="e" cm="1">
        <f t="array" ref="U5">_xlfn.ANCHORARRAY(I5) +_xlfn.ANCHORARRAY( L5) +_xlfn.ANCHORARRAY( N5)
+ IFERROR(O5:INDEX(O:O,ROWS(_xlfn.ANCHORARRAY(I5))+4),0)
+ IFERROR(P5:INDEX(P:P,ROWS(_xlfn.ANCHORARRAY(I5))+4),0)
+ IFERROR(Q5:INDEX(Q:Q,ROWS(_xlfn.ANCHORARRAY(I5))+4),0)
+ IFERROR(R5:INDEX(R:R,ROWS(_xlfn.ANCHORARRAY(I5))+4),0)
+ IFERROR(S5:INDEX(S:S,ROWS(_xlfn.ANCHORARRAY(I5))+4),0)
+ IFERROR(T5:INDEX(T:T,ROWS(_xlfn.ANCHORARRAY(I5))+4),0)</f>
        <v>#REF!</v>
      </c>
    </row>
    <row r="6" spans="1:21" x14ac:dyDescent="0.25">
      <c r="A6" s="149"/>
      <c r="B6" s="150"/>
      <c r="C6" s="151"/>
      <c r="D6" s="150"/>
      <c r="E6" s="14"/>
      <c r="F6" s="18"/>
      <c r="G6" s="14"/>
      <c r="H6" s="18"/>
      <c r="I6" s="18"/>
      <c r="J6" s="59"/>
      <c r="K6" s="59"/>
      <c r="L6" s="59"/>
      <c r="M6" s="152"/>
      <c r="N6" s="152"/>
      <c r="O6" s="20">
        <v>0</v>
      </c>
      <c r="P6" s="20"/>
      <c r="Q6" s="20"/>
      <c r="R6" s="20"/>
      <c r="S6" s="20">
        <v>0</v>
      </c>
      <c r="T6" s="20">
        <v>0</v>
      </c>
      <c r="U6" s="208"/>
    </row>
    <row r="7" spans="1:21" x14ac:dyDescent="0.25">
      <c r="A7" s="149"/>
      <c r="B7" s="150"/>
      <c r="C7" s="151"/>
      <c r="D7" s="151"/>
      <c r="E7" s="14"/>
      <c r="F7" s="18"/>
      <c r="G7" s="14"/>
      <c r="H7" s="18"/>
      <c r="I7" s="18"/>
      <c r="J7" s="59"/>
      <c r="K7" s="59"/>
      <c r="L7" s="59"/>
      <c r="M7" s="152"/>
      <c r="N7" s="152"/>
      <c r="O7" s="20">
        <v>0</v>
      </c>
      <c r="P7" s="20"/>
      <c r="Q7" s="20"/>
      <c r="R7" s="20"/>
      <c r="S7" s="20">
        <v>0</v>
      </c>
      <c r="T7" s="20">
        <v>0</v>
      </c>
      <c r="U7" s="208"/>
    </row>
    <row r="8" spans="1:21" x14ac:dyDescent="0.25">
      <c r="A8" s="149"/>
      <c r="B8" s="150"/>
      <c r="C8" s="151"/>
      <c r="D8" s="151"/>
      <c r="E8" s="14"/>
      <c r="F8" s="18"/>
      <c r="G8" s="14"/>
      <c r="H8" s="18"/>
      <c r="I8" s="18"/>
      <c r="J8" s="59"/>
      <c r="K8" s="59"/>
      <c r="L8" s="59"/>
      <c r="M8" s="152"/>
      <c r="N8" s="152"/>
      <c r="O8" s="20">
        <v>0</v>
      </c>
      <c r="P8" s="20"/>
      <c r="Q8" s="20"/>
      <c r="R8" s="20"/>
      <c r="S8" s="20">
        <v>0</v>
      </c>
      <c r="T8" s="20">
        <v>0</v>
      </c>
      <c r="U8" s="208"/>
    </row>
    <row r="9" spans="1:21" x14ac:dyDescent="0.25">
      <c r="A9" s="149"/>
      <c r="B9" s="150"/>
      <c r="C9" s="151"/>
      <c r="D9" s="151"/>
      <c r="E9" s="14"/>
      <c r="F9" s="18"/>
      <c r="G9" s="14"/>
      <c r="H9" s="18"/>
      <c r="I9" s="18"/>
      <c r="J9" s="59"/>
      <c r="K9" s="59"/>
      <c r="L9" s="59"/>
      <c r="M9" s="152"/>
      <c r="N9" s="152"/>
      <c r="O9" s="20">
        <v>0</v>
      </c>
      <c r="P9" s="20"/>
      <c r="Q9" s="20"/>
      <c r="R9" s="20"/>
      <c r="S9" s="20">
        <v>0</v>
      </c>
      <c r="T9" s="20">
        <v>0</v>
      </c>
      <c r="U9" s="208"/>
    </row>
    <row r="10" spans="1:21" x14ac:dyDescent="0.25">
      <c r="A10" s="149"/>
      <c r="B10" s="150"/>
      <c r="C10" s="151"/>
      <c r="D10" s="151"/>
      <c r="E10" s="14"/>
      <c r="F10" s="18"/>
      <c r="G10" s="14"/>
      <c r="H10" s="18"/>
      <c r="I10" s="18"/>
      <c r="J10" s="59"/>
      <c r="K10" s="59"/>
      <c r="L10" s="59"/>
      <c r="M10" s="152"/>
      <c r="N10" s="152"/>
      <c r="O10" s="20">
        <v>0</v>
      </c>
      <c r="P10" s="20"/>
      <c r="Q10" s="20"/>
      <c r="R10" s="20"/>
      <c r="S10" s="20">
        <v>0</v>
      </c>
      <c r="T10" s="20">
        <v>0</v>
      </c>
      <c r="U10" s="208"/>
    </row>
    <row r="11" spans="1:21" x14ac:dyDescent="0.25">
      <c r="A11" s="149"/>
      <c r="B11" s="150"/>
      <c r="C11" s="151"/>
      <c r="D11" s="151"/>
      <c r="E11" s="14"/>
      <c r="F11" s="18"/>
      <c r="G11" s="14"/>
      <c r="H11" s="18"/>
      <c r="I11" s="18"/>
      <c r="J11" s="59"/>
      <c r="K11" s="59"/>
      <c r="L11" s="59"/>
      <c r="M11" s="152"/>
      <c r="N11" s="152"/>
      <c r="O11" s="20"/>
      <c r="P11" s="20"/>
      <c r="Q11" s="20"/>
      <c r="R11" s="20"/>
      <c r="S11" s="20"/>
      <c r="T11" s="20"/>
      <c r="U11" s="208"/>
    </row>
    <row r="12" spans="1:21" x14ac:dyDescent="0.25">
      <c r="A12" s="149"/>
      <c r="B12" s="150"/>
      <c r="C12" s="151"/>
      <c r="D12" s="151"/>
      <c r="E12" s="14"/>
      <c r="F12" s="18"/>
      <c r="G12" s="14"/>
      <c r="H12" s="18"/>
      <c r="I12" s="18"/>
      <c r="J12" s="59"/>
      <c r="K12" s="59"/>
      <c r="L12" s="59"/>
      <c r="M12" s="152"/>
      <c r="N12" s="152"/>
      <c r="O12" s="20"/>
      <c r="P12" s="20"/>
      <c r="Q12" s="20"/>
      <c r="R12" s="20"/>
      <c r="S12" s="20"/>
      <c r="T12" s="20"/>
      <c r="U12" s="208"/>
    </row>
    <row r="13" spans="1:21" x14ac:dyDescent="0.25">
      <c r="A13" s="149"/>
      <c r="B13" s="150"/>
      <c r="C13" s="151"/>
      <c r="D13" s="151"/>
      <c r="E13" s="14"/>
      <c r="F13" s="18"/>
      <c r="G13" s="14"/>
      <c r="H13" s="18"/>
      <c r="I13" s="18"/>
      <c r="J13" s="59"/>
      <c r="K13" s="59"/>
      <c r="L13" s="59"/>
      <c r="M13" s="152"/>
      <c r="N13" s="152"/>
      <c r="O13" s="20"/>
      <c r="P13" s="20"/>
      <c r="Q13" s="20"/>
      <c r="R13" s="20"/>
      <c r="S13" s="20"/>
      <c r="T13" s="20"/>
      <c r="U13" s="208"/>
    </row>
    <row r="14" spans="1:21" x14ac:dyDescent="0.25">
      <c r="A14" s="149"/>
      <c r="B14" s="150"/>
      <c r="C14" s="151"/>
      <c r="D14" s="151"/>
      <c r="E14" s="14"/>
      <c r="F14" s="18"/>
      <c r="G14" s="14"/>
      <c r="H14" s="18"/>
      <c r="I14" s="18"/>
      <c r="J14" s="59"/>
      <c r="K14" s="59"/>
      <c r="L14" s="59"/>
      <c r="M14" s="152"/>
      <c r="N14" s="152"/>
      <c r="O14" s="20"/>
      <c r="P14" s="20"/>
      <c r="Q14" s="20"/>
      <c r="R14" s="20"/>
      <c r="S14" s="20"/>
      <c r="T14" s="20"/>
      <c r="U14" s="208"/>
    </row>
    <row r="15" spans="1:21" x14ac:dyDescent="0.25">
      <c r="A15" s="149"/>
      <c r="B15" s="150"/>
      <c r="C15" s="151"/>
      <c r="D15" s="151"/>
      <c r="E15" s="14"/>
      <c r="F15" s="18"/>
      <c r="G15" s="14"/>
      <c r="H15" s="18"/>
      <c r="I15" s="18"/>
      <c r="J15" s="59"/>
      <c r="K15" s="59"/>
      <c r="L15" s="59"/>
      <c r="M15" s="152"/>
      <c r="N15" s="152"/>
      <c r="O15" s="20"/>
      <c r="P15" s="20"/>
      <c r="Q15" s="20"/>
      <c r="R15" s="20"/>
      <c r="S15" s="20"/>
      <c r="T15" s="20"/>
      <c r="U15" s="208"/>
    </row>
    <row r="16" spans="1:21" x14ac:dyDescent="0.25">
      <c r="A16" s="149"/>
      <c r="B16" s="150"/>
      <c r="C16" s="151"/>
      <c r="D16" s="151"/>
      <c r="E16" s="14"/>
      <c r="F16" s="18"/>
      <c r="G16" s="14"/>
      <c r="H16" s="18"/>
      <c r="I16" s="18"/>
      <c r="J16" s="59"/>
      <c r="K16" s="59"/>
      <c r="L16" s="59"/>
      <c r="M16" s="152"/>
      <c r="N16" s="152"/>
      <c r="O16" s="20"/>
      <c r="P16" s="20"/>
      <c r="Q16" s="20"/>
      <c r="R16" s="20"/>
      <c r="S16" s="20"/>
      <c r="T16" s="20"/>
      <c r="U16" s="208"/>
    </row>
    <row r="17" spans="1:21" x14ac:dyDescent="0.25">
      <c r="A17" s="149"/>
      <c r="B17" s="150"/>
      <c r="C17" s="151"/>
      <c r="D17" s="151"/>
      <c r="E17" s="14"/>
      <c r="F17" s="18"/>
      <c r="G17" s="14"/>
      <c r="H17" s="18"/>
      <c r="I17" s="18"/>
      <c r="J17" s="59"/>
      <c r="K17" s="59"/>
      <c r="L17" s="59"/>
      <c r="M17" s="152"/>
      <c r="N17" s="152"/>
      <c r="O17" s="20"/>
      <c r="P17" s="20"/>
      <c r="Q17" s="20"/>
      <c r="R17" s="20"/>
      <c r="S17" s="20"/>
      <c r="T17" s="20"/>
      <c r="U17" s="208"/>
    </row>
    <row r="18" spans="1:21" x14ac:dyDescent="0.25">
      <c r="A18" s="149"/>
      <c r="B18" s="150"/>
      <c r="C18" s="151"/>
      <c r="D18" s="151"/>
      <c r="E18" s="14"/>
      <c r="F18" s="18"/>
      <c r="G18" s="14"/>
      <c r="H18" s="18"/>
      <c r="I18" s="18"/>
      <c r="J18" s="59"/>
      <c r="K18" s="59"/>
      <c r="L18" s="59"/>
      <c r="M18" s="152"/>
      <c r="N18" s="152"/>
      <c r="O18" s="20"/>
      <c r="P18" s="20"/>
      <c r="Q18" s="20"/>
      <c r="R18" s="20"/>
      <c r="S18" s="20"/>
      <c r="T18" s="20"/>
      <c r="U18" s="208"/>
    </row>
    <row r="19" spans="1:21" x14ac:dyDescent="0.25">
      <c r="A19" s="149"/>
      <c r="B19" s="150"/>
      <c r="C19" s="151"/>
      <c r="D19" s="151"/>
      <c r="E19" s="14"/>
      <c r="F19" s="18"/>
      <c r="G19" s="14"/>
      <c r="H19" s="18"/>
      <c r="I19" s="18"/>
      <c r="J19" s="59"/>
      <c r="K19" s="59"/>
      <c r="L19" s="59"/>
      <c r="M19" s="152"/>
      <c r="N19" s="152"/>
      <c r="O19" s="20"/>
      <c r="P19" s="20"/>
      <c r="Q19" s="20"/>
      <c r="R19" s="20"/>
      <c r="S19" s="20"/>
      <c r="T19" s="20"/>
      <c r="U19" s="208"/>
    </row>
    <row r="20" spans="1:21" x14ac:dyDescent="0.25">
      <c r="A20" s="149"/>
      <c r="B20" s="150"/>
      <c r="C20" s="151"/>
      <c r="D20" s="151"/>
      <c r="E20" s="14"/>
      <c r="F20" s="18"/>
      <c r="G20" s="14"/>
      <c r="H20" s="18"/>
      <c r="I20" s="18"/>
      <c r="J20" s="59"/>
      <c r="K20" s="59"/>
      <c r="L20" s="59"/>
      <c r="M20" s="152"/>
      <c r="N20" s="152"/>
      <c r="O20" s="20"/>
      <c r="P20" s="20"/>
      <c r="Q20" s="20"/>
      <c r="R20" s="20"/>
      <c r="S20" s="20"/>
      <c r="T20" s="20"/>
      <c r="U20" s="208"/>
    </row>
    <row r="21" spans="1:21" x14ac:dyDescent="0.25">
      <c r="A21" s="149"/>
      <c r="B21" s="150"/>
      <c r="C21" s="151"/>
      <c r="D21" s="151"/>
      <c r="E21" s="14"/>
      <c r="F21" s="18"/>
      <c r="G21" s="14"/>
      <c r="H21" s="18"/>
      <c r="I21" s="18"/>
      <c r="J21" s="59"/>
      <c r="K21" s="59"/>
      <c r="L21" s="59"/>
      <c r="M21" s="152"/>
      <c r="N21" s="152"/>
      <c r="O21" s="20"/>
      <c r="P21" s="20"/>
      <c r="Q21" s="20"/>
      <c r="R21" s="20"/>
      <c r="S21" s="20"/>
      <c r="T21" s="20"/>
      <c r="U21" s="208"/>
    </row>
    <row r="22" spans="1:21" x14ac:dyDescent="0.25">
      <c r="A22" s="149"/>
      <c r="B22" s="150"/>
      <c r="C22" s="151"/>
      <c r="D22" s="151"/>
      <c r="E22" s="14"/>
      <c r="F22" s="18"/>
      <c r="G22" s="14"/>
      <c r="H22" s="18"/>
      <c r="I22" s="18"/>
      <c r="J22" s="59"/>
      <c r="K22" s="59"/>
      <c r="L22" s="59"/>
      <c r="M22" s="152"/>
      <c r="N22" s="152"/>
      <c r="O22" s="20"/>
      <c r="P22" s="20"/>
      <c r="Q22" s="20"/>
      <c r="R22" s="20"/>
      <c r="S22" s="20"/>
      <c r="T22" s="20"/>
      <c r="U22" s="208"/>
    </row>
    <row r="23" spans="1:21" x14ac:dyDescent="0.25">
      <c r="A23" s="149"/>
      <c r="B23" s="150"/>
      <c r="C23" s="151"/>
      <c r="D23" s="151"/>
      <c r="E23" s="14"/>
      <c r="F23" s="18"/>
      <c r="G23" s="14"/>
      <c r="H23" s="18"/>
      <c r="I23" s="18"/>
      <c r="J23" s="59"/>
      <c r="K23" s="59"/>
      <c r="L23" s="59"/>
      <c r="M23" s="152"/>
      <c r="N23" s="152"/>
      <c r="O23" s="20"/>
      <c r="P23" s="20"/>
      <c r="Q23" s="20"/>
      <c r="R23" s="20"/>
      <c r="S23" s="20"/>
      <c r="T23" s="20"/>
      <c r="U23" s="208"/>
    </row>
    <row r="24" spans="1:21" x14ac:dyDescent="0.25">
      <c r="A24" s="149"/>
      <c r="B24" s="150"/>
      <c r="C24" s="151"/>
      <c r="D24" s="151"/>
      <c r="E24" s="14"/>
      <c r="F24" s="18"/>
      <c r="G24" s="14"/>
      <c r="H24" s="18"/>
      <c r="I24" s="18"/>
      <c r="J24" s="59"/>
      <c r="K24" s="59"/>
      <c r="L24" s="59"/>
      <c r="M24" s="152"/>
      <c r="N24" s="152"/>
      <c r="O24" s="20"/>
      <c r="P24" s="20"/>
      <c r="Q24" s="20"/>
      <c r="R24" s="20"/>
      <c r="S24" s="20"/>
      <c r="T24" s="20"/>
      <c r="U24" s="208"/>
    </row>
    <row r="25" spans="1:21" x14ac:dyDescent="0.25">
      <c r="A25" s="149"/>
      <c r="B25" s="150"/>
      <c r="C25" s="151"/>
      <c r="D25" s="151"/>
      <c r="E25" s="14"/>
      <c r="F25" s="18"/>
      <c r="G25" s="14"/>
      <c r="H25" s="18"/>
      <c r="I25" s="18"/>
      <c r="J25" s="59"/>
      <c r="K25" s="59"/>
      <c r="L25" s="59"/>
      <c r="M25" s="152"/>
      <c r="N25" s="152"/>
      <c r="O25" s="20"/>
      <c r="P25" s="20"/>
      <c r="Q25" s="20"/>
      <c r="R25" s="20"/>
      <c r="S25" s="20"/>
      <c r="T25" s="20"/>
      <c r="U25" s="208"/>
    </row>
    <row r="26" spans="1:21" x14ac:dyDescent="0.25">
      <c r="A26" s="149"/>
      <c r="B26" s="150"/>
      <c r="C26" s="151"/>
      <c r="D26" s="151"/>
      <c r="E26" s="14"/>
      <c r="F26" s="18"/>
      <c r="G26" s="14"/>
      <c r="H26" s="18"/>
      <c r="I26" s="18"/>
      <c r="J26" s="59"/>
      <c r="K26" s="59"/>
      <c r="L26" s="59"/>
      <c r="M26" s="152"/>
      <c r="N26" s="152"/>
      <c r="O26" s="20"/>
      <c r="P26" s="20"/>
      <c r="Q26" s="20"/>
      <c r="R26" s="20"/>
      <c r="S26" s="20"/>
      <c r="T26" s="20"/>
      <c r="U26" s="208"/>
    </row>
    <row r="27" spans="1:21" x14ac:dyDescent="0.25">
      <c r="A27" s="149"/>
      <c r="B27" s="150"/>
      <c r="C27" s="151"/>
      <c r="D27" s="151"/>
      <c r="E27" s="14"/>
      <c r="F27" s="18"/>
      <c r="G27" s="14"/>
      <c r="H27" s="18"/>
      <c r="I27" s="18"/>
      <c r="J27" s="59"/>
      <c r="K27" s="59"/>
      <c r="L27" s="59"/>
      <c r="M27" s="152"/>
      <c r="N27" s="152"/>
      <c r="O27" s="20"/>
      <c r="P27" s="20"/>
      <c r="Q27" s="20"/>
      <c r="R27" s="20"/>
      <c r="S27" s="20"/>
      <c r="T27" s="20"/>
      <c r="U27" s="208"/>
    </row>
    <row r="28" spans="1:21" x14ac:dyDescent="0.25">
      <c r="A28" s="149"/>
      <c r="B28" s="150"/>
      <c r="C28" s="151"/>
      <c r="D28" s="151"/>
      <c r="E28" s="14"/>
      <c r="F28" s="18"/>
      <c r="G28" s="14"/>
      <c r="H28" s="18"/>
      <c r="I28" s="18"/>
      <c r="J28" s="59"/>
      <c r="K28" s="59"/>
      <c r="L28" s="59"/>
      <c r="M28" s="152"/>
      <c r="N28" s="152"/>
      <c r="O28" s="20"/>
      <c r="P28" s="20"/>
      <c r="Q28" s="20"/>
      <c r="R28" s="20"/>
      <c r="S28" s="20"/>
      <c r="T28" s="20"/>
      <c r="U28" s="208"/>
    </row>
    <row r="29" spans="1:21" x14ac:dyDescent="0.25">
      <c r="A29" s="149"/>
      <c r="B29" s="150"/>
      <c r="C29" s="151"/>
      <c r="D29" s="151"/>
      <c r="E29" s="14"/>
      <c r="F29" s="18"/>
      <c r="G29" s="14"/>
      <c r="H29" s="18"/>
      <c r="I29" s="18"/>
      <c r="J29" s="59"/>
      <c r="K29" s="59"/>
      <c r="L29" s="59"/>
      <c r="M29" s="152"/>
      <c r="N29" s="152"/>
      <c r="O29" s="20"/>
      <c r="P29" s="20"/>
      <c r="Q29" s="20"/>
      <c r="R29" s="20"/>
      <c r="S29" s="20"/>
      <c r="T29" s="20"/>
      <c r="U29" s="208"/>
    </row>
    <row r="30" spans="1:21" x14ac:dyDescent="0.25">
      <c r="A30" s="149"/>
      <c r="B30" s="150"/>
      <c r="C30" s="151"/>
      <c r="D30" s="151"/>
      <c r="E30" s="14"/>
      <c r="F30" s="18"/>
      <c r="G30" s="14"/>
      <c r="H30" s="18"/>
      <c r="I30" s="18"/>
      <c r="J30" s="59"/>
      <c r="K30" s="59"/>
      <c r="L30" s="59"/>
      <c r="M30" s="152"/>
      <c r="N30" s="152"/>
      <c r="O30" s="20"/>
      <c r="P30" s="20"/>
      <c r="Q30" s="20"/>
      <c r="R30" s="20"/>
      <c r="S30" s="20"/>
      <c r="T30" s="20"/>
      <c r="U30" s="208"/>
    </row>
    <row r="31" spans="1:21" x14ac:dyDescent="0.25">
      <c r="A31" s="149"/>
      <c r="B31" s="150"/>
      <c r="C31" s="151"/>
      <c r="D31" s="151"/>
      <c r="E31" s="14"/>
      <c r="F31" s="18"/>
      <c r="G31" s="14"/>
      <c r="H31" s="18"/>
      <c r="I31" s="18"/>
      <c r="J31" s="59"/>
      <c r="K31" s="59"/>
      <c r="L31" s="59"/>
      <c r="M31" s="152"/>
      <c r="N31" s="152"/>
      <c r="O31" s="20"/>
      <c r="P31" s="20"/>
      <c r="Q31" s="20"/>
      <c r="R31" s="20"/>
      <c r="S31" s="20"/>
      <c r="T31" s="20"/>
      <c r="U31" s="208"/>
    </row>
    <row r="32" spans="1:21" x14ac:dyDescent="0.25">
      <c r="A32" s="149"/>
      <c r="B32" s="150"/>
      <c r="C32" s="151"/>
      <c r="D32" s="151"/>
      <c r="E32" s="14"/>
      <c r="F32" s="18"/>
      <c r="G32" s="14"/>
      <c r="H32" s="18"/>
      <c r="I32" s="18"/>
      <c r="J32" s="59"/>
      <c r="K32" s="59"/>
      <c r="L32" s="59"/>
      <c r="M32" s="152"/>
      <c r="N32" s="152"/>
      <c r="O32" s="20"/>
      <c r="P32" s="20"/>
      <c r="Q32" s="20"/>
      <c r="R32" s="20"/>
      <c r="S32" s="20"/>
      <c r="T32" s="20"/>
      <c r="U32" s="208"/>
    </row>
    <row r="33" spans="1:21" x14ac:dyDescent="0.25">
      <c r="A33" s="149"/>
      <c r="B33" s="150"/>
      <c r="C33" s="151"/>
      <c r="D33" s="151"/>
      <c r="E33" s="14"/>
      <c r="F33" s="18"/>
      <c r="G33" s="14"/>
      <c r="H33" s="18"/>
      <c r="I33" s="18"/>
      <c r="J33" s="59"/>
      <c r="K33" s="59"/>
      <c r="L33" s="59"/>
      <c r="M33" s="152"/>
      <c r="N33" s="152"/>
      <c r="O33" s="20"/>
      <c r="P33" s="20"/>
      <c r="Q33" s="20"/>
      <c r="R33" s="20"/>
      <c r="S33" s="20"/>
      <c r="T33" s="20"/>
      <c r="U33" s="208"/>
    </row>
    <row r="34" spans="1:21" x14ac:dyDescent="0.25">
      <c r="A34" s="149"/>
      <c r="B34" s="150"/>
      <c r="C34" s="151"/>
      <c r="D34" s="151"/>
      <c r="E34" s="14"/>
      <c r="F34" s="18"/>
      <c r="G34" s="14"/>
      <c r="H34" s="18"/>
      <c r="I34" s="18"/>
      <c r="J34" s="59"/>
      <c r="K34" s="59"/>
      <c r="L34" s="59"/>
      <c r="M34" s="152"/>
      <c r="N34" s="152"/>
      <c r="O34" s="20"/>
      <c r="P34" s="20"/>
      <c r="Q34" s="20"/>
      <c r="R34" s="20"/>
      <c r="S34" s="20"/>
      <c r="T34" s="20"/>
      <c r="U34" s="208"/>
    </row>
    <row r="35" spans="1:21" x14ac:dyDescent="0.25">
      <c r="A35" s="149"/>
      <c r="B35" s="150"/>
      <c r="C35" s="151"/>
      <c r="D35" s="151"/>
      <c r="E35" s="14"/>
      <c r="F35" s="18"/>
      <c r="G35" s="14"/>
      <c r="H35" s="18"/>
      <c r="I35" s="18"/>
      <c r="J35" s="59"/>
      <c r="K35" s="59"/>
      <c r="L35" s="59"/>
      <c r="M35" s="152"/>
      <c r="N35" s="152"/>
      <c r="O35" s="20"/>
      <c r="P35" s="20"/>
      <c r="Q35" s="20"/>
      <c r="R35" s="20"/>
      <c r="S35" s="20"/>
      <c r="T35" s="20"/>
      <c r="U35" s="208"/>
    </row>
    <row r="36" spans="1:21" x14ac:dyDescent="0.25">
      <c r="A36" s="149"/>
      <c r="B36" s="150"/>
      <c r="C36" s="151"/>
      <c r="D36" s="151"/>
      <c r="E36" s="14"/>
      <c r="F36" s="18"/>
      <c r="G36" s="14"/>
      <c r="H36" s="18"/>
      <c r="I36" s="18"/>
      <c r="J36" s="59"/>
      <c r="K36" s="59"/>
      <c r="L36" s="59"/>
      <c r="M36" s="152"/>
      <c r="N36" s="152"/>
      <c r="O36" s="20"/>
      <c r="P36" s="20"/>
      <c r="Q36" s="20"/>
      <c r="R36" s="20"/>
      <c r="S36" s="20"/>
      <c r="T36" s="20"/>
      <c r="U36" s="208"/>
    </row>
    <row r="37" spans="1:21" x14ac:dyDescent="0.25">
      <c r="A37" s="149"/>
      <c r="B37" s="150"/>
      <c r="C37" s="151"/>
      <c r="D37" s="151"/>
      <c r="E37" s="14"/>
      <c r="F37" s="18"/>
      <c r="G37" s="14"/>
      <c r="H37" s="18"/>
      <c r="I37" s="18"/>
      <c r="J37" s="59"/>
      <c r="K37" s="59"/>
      <c r="L37" s="59"/>
      <c r="M37" s="152"/>
      <c r="N37" s="152"/>
      <c r="O37" s="20"/>
      <c r="P37" s="20"/>
      <c r="Q37" s="20"/>
      <c r="R37" s="20"/>
      <c r="S37" s="20"/>
      <c r="T37" s="20"/>
      <c r="U37" s="208"/>
    </row>
    <row r="38" spans="1:21" x14ac:dyDescent="0.25">
      <c r="A38" s="149"/>
      <c r="B38" s="150"/>
      <c r="C38" s="151"/>
      <c r="D38" s="151"/>
      <c r="E38" s="14"/>
      <c r="F38" s="18"/>
      <c r="G38" s="14"/>
      <c r="H38" s="18"/>
      <c r="I38" s="18"/>
      <c r="J38" s="59"/>
      <c r="K38" s="59"/>
      <c r="L38" s="59"/>
      <c r="M38" s="152"/>
      <c r="N38" s="152"/>
      <c r="O38" s="20"/>
      <c r="P38" s="20"/>
      <c r="Q38" s="20"/>
      <c r="R38" s="20"/>
      <c r="S38" s="20"/>
      <c r="T38" s="20"/>
      <c r="U38" s="208"/>
    </row>
    <row r="39" spans="1:21" x14ac:dyDescent="0.25">
      <c r="A39" s="149"/>
      <c r="B39" s="150"/>
      <c r="C39" s="151"/>
      <c r="D39" s="151"/>
      <c r="E39" s="14"/>
      <c r="F39" s="18"/>
      <c r="G39" s="14"/>
      <c r="H39" s="18"/>
      <c r="I39" s="18"/>
      <c r="J39" s="59"/>
      <c r="K39" s="59"/>
      <c r="L39" s="59"/>
      <c r="M39" s="152"/>
      <c r="N39" s="152"/>
      <c r="O39" s="20"/>
      <c r="P39" s="20"/>
      <c r="Q39" s="20"/>
      <c r="R39" s="20"/>
      <c r="S39" s="20"/>
      <c r="T39" s="20"/>
      <c r="U39" s="208"/>
    </row>
    <row r="40" spans="1:21" x14ac:dyDescent="0.25">
      <c r="A40" s="149"/>
      <c r="B40" s="150"/>
      <c r="C40" s="151"/>
      <c r="D40" s="151"/>
      <c r="E40" s="14"/>
      <c r="F40" s="18"/>
      <c r="G40" s="14"/>
      <c r="H40" s="18"/>
      <c r="I40" s="18"/>
      <c r="J40" s="59"/>
      <c r="K40" s="59"/>
      <c r="L40" s="59"/>
      <c r="M40" s="152"/>
      <c r="N40" s="152"/>
      <c r="O40" s="20"/>
      <c r="P40" s="20"/>
      <c r="Q40" s="20"/>
      <c r="R40" s="20"/>
      <c r="S40" s="20"/>
      <c r="T40" s="20"/>
      <c r="U40" s="208"/>
    </row>
    <row r="41" spans="1:21" x14ac:dyDescent="0.25">
      <c r="A41" s="149"/>
      <c r="B41" s="150"/>
      <c r="C41" s="151"/>
      <c r="D41" s="151"/>
      <c r="E41" s="14"/>
      <c r="F41" s="18"/>
      <c r="G41" s="14"/>
      <c r="H41" s="18"/>
      <c r="I41" s="18"/>
      <c r="J41" s="59"/>
      <c r="K41" s="59"/>
      <c r="L41" s="59"/>
      <c r="M41" s="152"/>
      <c r="N41" s="152"/>
      <c r="O41" s="20"/>
      <c r="P41" s="20"/>
      <c r="Q41" s="20"/>
      <c r="R41" s="20"/>
      <c r="S41" s="20"/>
      <c r="T41" s="20"/>
      <c r="U41" s="208"/>
    </row>
    <row r="42" spans="1:21" x14ac:dyDescent="0.25">
      <c r="A42" s="149"/>
      <c r="B42" s="150"/>
      <c r="C42" s="151"/>
      <c r="D42" s="151"/>
      <c r="E42" s="14"/>
      <c r="F42" s="18"/>
      <c r="G42" s="14"/>
      <c r="H42" s="18"/>
      <c r="I42" s="18"/>
      <c r="J42" s="59"/>
      <c r="K42" s="59"/>
      <c r="L42" s="59"/>
      <c r="M42" s="152"/>
      <c r="N42" s="152"/>
      <c r="O42" s="20"/>
      <c r="P42" s="20"/>
      <c r="Q42" s="20"/>
      <c r="R42" s="20"/>
      <c r="S42" s="20"/>
      <c r="T42" s="20"/>
      <c r="U42" s="208"/>
    </row>
    <row r="43" spans="1:21" x14ac:dyDescent="0.25">
      <c r="A43" s="149"/>
      <c r="B43" s="150"/>
      <c r="C43" s="151"/>
      <c r="D43" s="151"/>
      <c r="E43" s="14"/>
      <c r="F43" s="18"/>
      <c r="G43" s="14"/>
      <c r="H43" s="18"/>
      <c r="I43" s="18"/>
      <c r="J43" s="59"/>
      <c r="K43" s="59"/>
      <c r="L43" s="59"/>
      <c r="M43" s="152"/>
      <c r="N43" s="152"/>
      <c r="O43" s="20"/>
      <c r="P43" s="20"/>
      <c r="Q43" s="20"/>
      <c r="R43" s="20"/>
      <c r="S43" s="20"/>
      <c r="T43" s="20"/>
      <c r="U43" s="208"/>
    </row>
    <row r="44" spans="1:21" x14ac:dyDescent="0.25">
      <c r="A44" s="149"/>
      <c r="B44" s="150"/>
      <c r="C44" s="151"/>
      <c r="D44" s="151"/>
      <c r="E44" s="14"/>
      <c r="F44" s="18"/>
      <c r="G44" s="14"/>
      <c r="H44" s="18"/>
      <c r="I44" s="18"/>
      <c r="J44" s="59"/>
      <c r="K44" s="59"/>
      <c r="L44" s="59"/>
      <c r="M44" s="152"/>
      <c r="N44" s="152"/>
      <c r="O44" s="20"/>
      <c r="P44" s="20"/>
      <c r="Q44" s="20"/>
      <c r="R44" s="20"/>
      <c r="S44" s="20"/>
      <c r="T44" s="20"/>
      <c r="U44" s="208"/>
    </row>
    <row r="45" spans="1:21" x14ac:dyDescent="0.25">
      <c r="A45" s="149"/>
      <c r="B45" s="150"/>
      <c r="C45" s="151"/>
      <c r="D45" s="151"/>
      <c r="E45" s="14"/>
      <c r="F45" s="18"/>
      <c r="G45" s="14"/>
      <c r="H45" s="18"/>
      <c r="I45" s="18"/>
      <c r="J45" s="59"/>
      <c r="K45" s="59"/>
      <c r="L45" s="59"/>
      <c r="M45" s="152"/>
      <c r="N45" s="152"/>
      <c r="O45" s="20"/>
      <c r="P45" s="20"/>
      <c r="Q45" s="20"/>
      <c r="R45" s="20"/>
      <c r="S45" s="20"/>
      <c r="T45" s="20"/>
      <c r="U45" s="208"/>
    </row>
    <row r="46" spans="1:21" x14ac:dyDescent="0.25">
      <c r="A46" s="149"/>
      <c r="B46" s="150"/>
      <c r="C46" s="151"/>
      <c r="D46" s="151"/>
      <c r="E46" s="14"/>
      <c r="F46" s="18"/>
      <c r="G46" s="14"/>
      <c r="H46" s="18"/>
      <c r="I46" s="18"/>
      <c r="J46" s="59"/>
      <c r="K46" s="59"/>
      <c r="L46" s="59"/>
      <c r="M46" s="152"/>
      <c r="N46" s="152"/>
      <c r="O46" s="20"/>
      <c r="P46" s="20"/>
      <c r="Q46" s="20"/>
      <c r="R46" s="20"/>
      <c r="S46" s="20"/>
      <c r="T46" s="20"/>
      <c r="U46" s="208"/>
    </row>
    <row r="47" spans="1:21" x14ac:dyDescent="0.25">
      <c r="A47" s="149"/>
      <c r="B47" s="150"/>
      <c r="C47" s="151"/>
      <c r="D47" s="151"/>
      <c r="E47" s="14"/>
      <c r="F47" s="18"/>
      <c r="G47" s="14"/>
      <c r="H47" s="18"/>
      <c r="I47" s="18"/>
      <c r="J47" s="59"/>
      <c r="K47" s="59"/>
      <c r="L47" s="59"/>
      <c r="M47" s="152"/>
      <c r="N47" s="152"/>
      <c r="O47" s="20"/>
      <c r="P47" s="20"/>
      <c r="Q47" s="20"/>
      <c r="R47" s="20"/>
      <c r="S47" s="20"/>
      <c r="T47" s="20"/>
      <c r="U47" s="208"/>
    </row>
    <row r="48" spans="1:21" x14ac:dyDescent="0.25">
      <c r="A48" s="149"/>
      <c r="B48" s="150"/>
      <c r="C48" s="151"/>
      <c r="D48" s="151"/>
      <c r="E48" s="14"/>
      <c r="F48" s="18"/>
      <c r="G48" s="14"/>
      <c r="H48" s="18"/>
      <c r="I48" s="18"/>
      <c r="J48" s="59"/>
      <c r="K48" s="59"/>
      <c r="L48" s="59"/>
      <c r="M48" s="152"/>
      <c r="N48" s="152"/>
      <c r="O48" s="20"/>
      <c r="P48" s="20"/>
      <c r="Q48" s="20"/>
      <c r="R48" s="20"/>
      <c r="S48" s="20"/>
      <c r="T48" s="20"/>
      <c r="U48" s="208"/>
    </row>
    <row r="49" spans="1:21" x14ac:dyDescent="0.25">
      <c r="A49" s="149"/>
      <c r="B49" s="150"/>
      <c r="C49" s="151"/>
      <c r="D49" s="151"/>
      <c r="E49" s="14"/>
      <c r="F49" s="18"/>
      <c r="G49" s="14"/>
      <c r="H49" s="18"/>
      <c r="I49" s="18"/>
      <c r="J49" s="59"/>
      <c r="K49" s="59"/>
      <c r="L49" s="59"/>
      <c r="M49" s="152"/>
      <c r="N49" s="152"/>
      <c r="O49" s="20"/>
      <c r="P49" s="20"/>
      <c r="Q49" s="20"/>
      <c r="R49" s="20"/>
      <c r="S49" s="20"/>
      <c r="T49" s="20"/>
      <c r="U49" s="208"/>
    </row>
    <row r="50" spans="1:21" x14ac:dyDescent="0.25">
      <c r="A50" s="149"/>
      <c r="B50" s="150"/>
      <c r="C50" s="151"/>
      <c r="D50" s="151"/>
      <c r="E50" s="14"/>
      <c r="F50" s="18"/>
      <c r="G50" s="14"/>
      <c r="H50" s="18"/>
      <c r="I50" s="18"/>
      <c r="J50" s="59"/>
      <c r="K50" s="59"/>
      <c r="L50" s="59"/>
      <c r="M50" s="152"/>
      <c r="N50" s="152"/>
      <c r="O50" s="20"/>
      <c r="P50" s="20"/>
      <c r="Q50" s="20"/>
      <c r="R50" s="20"/>
      <c r="S50" s="20"/>
      <c r="T50" s="20"/>
      <c r="U50" s="208"/>
    </row>
    <row r="51" spans="1:21" x14ac:dyDescent="0.25">
      <c r="A51" s="149"/>
      <c r="B51" s="150"/>
      <c r="C51" s="151"/>
      <c r="D51" s="151"/>
      <c r="E51" s="14"/>
      <c r="F51" s="18"/>
      <c r="G51" s="14"/>
      <c r="H51" s="18"/>
      <c r="I51" s="18"/>
      <c r="J51" s="59"/>
      <c r="K51" s="59"/>
      <c r="L51" s="59"/>
      <c r="M51" s="152"/>
      <c r="N51" s="152"/>
      <c r="O51" s="20"/>
      <c r="P51" s="20"/>
      <c r="Q51" s="20"/>
      <c r="R51" s="20"/>
      <c r="S51" s="20"/>
      <c r="T51" s="20"/>
      <c r="U51" s="208"/>
    </row>
    <row r="52" spans="1:21" x14ac:dyDescent="0.25">
      <c r="A52" s="149"/>
      <c r="B52" s="150"/>
      <c r="C52" s="151"/>
      <c r="D52" s="151"/>
      <c r="E52" s="14"/>
      <c r="F52" s="18"/>
      <c r="G52" s="14"/>
      <c r="H52" s="18"/>
      <c r="I52" s="18"/>
      <c r="J52" s="59"/>
      <c r="K52" s="59"/>
      <c r="L52" s="59"/>
      <c r="M52" s="152"/>
      <c r="N52" s="152"/>
      <c r="O52" s="20"/>
      <c r="P52" s="20"/>
      <c r="Q52" s="20"/>
      <c r="R52" s="20"/>
      <c r="S52" s="20"/>
      <c r="T52" s="20"/>
      <c r="U52" s="208"/>
    </row>
    <row r="53" spans="1:21" x14ac:dyDescent="0.25">
      <c r="A53" s="149"/>
      <c r="B53" s="150"/>
      <c r="C53" s="151"/>
      <c r="D53" s="151"/>
      <c r="E53" s="14"/>
      <c r="F53" s="18"/>
      <c r="G53" s="14"/>
      <c r="H53" s="18"/>
      <c r="I53" s="18"/>
      <c r="J53" s="59"/>
      <c r="K53" s="59"/>
      <c r="L53" s="59"/>
      <c r="M53" s="152"/>
      <c r="N53" s="152"/>
      <c r="O53" s="20"/>
      <c r="P53" s="20"/>
      <c r="Q53" s="20"/>
      <c r="R53" s="20"/>
      <c r="S53" s="20"/>
      <c r="T53" s="20"/>
      <c r="U53" s="208"/>
    </row>
    <row r="54" spans="1:21" x14ac:dyDescent="0.25">
      <c r="A54" s="149"/>
      <c r="B54" s="150"/>
      <c r="C54" s="151"/>
      <c r="D54" s="151"/>
      <c r="E54" s="14"/>
      <c r="F54" s="18"/>
      <c r="G54" s="14"/>
      <c r="H54" s="18"/>
      <c r="I54" s="18"/>
      <c r="J54" s="59"/>
      <c r="K54" s="59"/>
      <c r="L54" s="59"/>
      <c r="M54" s="152"/>
      <c r="N54" s="152"/>
      <c r="O54" s="20"/>
      <c r="P54" s="20"/>
      <c r="Q54" s="20"/>
      <c r="R54" s="20"/>
      <c r="S54" s="20"/>
      <c r="T54" s="20"/>
      <c r="U54" s="208"/>
    </row>
    <row r="55" spans="1:21" x14ac:dyDescent="0.25">
      <c r="A55" s="149"/>
      <c r="B55" s="150"/>
      <c r="C55" s="151"/>
      <c r="D55" s="151"/>
      <c r="E55" s="14"/>
      <c r="F55" s="18"/>
      <c r="G55" s="14"/>
      <c r="H55" s="18"/>
      <c r="I55" s="18"/>
      <c r="J55" s="59"/>
      <c r="K55" s="59"/>
      <c r="L55" s="59"/>
      <c r="M55" s="152"/>
      <c r="N55" s="152"/>
      <c r="O55" s="20"/>
      <c r="P55" s="20"/>
      <c r="Q55" s="20"/>
      <c r="R55" s="20"/>
      <c r="S55" s="20"/>
      <c r="T55" s="20"/>
      <c r="U55" s="208"/>
    </row>
    <row r="56" spans="1:21" x14ac:dyDescent="0.25">
      <c r="A56" s="149"/>
      <c r="B56" s="150"/>
      <c r="C56" s="151"/>
      <c r="D56" s="151"/>
      <c r="E56" s="14"/>
      <c r="F56" s="18"/>
      <c r="G56" s="14"/>
      <c r="H56" s="18"/>
      <c r="I56" s="18"/>
      <c r="J56" s="59"/>
      <c r="K56" s="59"/>
      <c r="L56" s="59"/>
      <c r="M56" s="152"/>
      <c r="N56" s="152"/>
      <c r="O56" s="20"/>
      <c r="P56" s="20"/>
      <c r="Q56" s="20"/>
      <c r="R56" s="20"/>
      <c r="S56" s="20"/>
      <c r="T56" s="20"/>
      <c r="U56" s="208"/>
    </row>
    <row r="57" spans="1:21" x14ac:dyDescent="0.25">
      <c r="A57" s="149"/>
      <c r="B57" s="150"/>
      <c r="C57" s="151"/>
      <c r="D57" s="151"/>
      <c r="E57" s="14"/>
      <c r="F57" s="18"/>
      <c r="G57" s="14"/>
      <c r="H57" s="18"/>
      <c r="I57" s="18"/>
      <c r="J57" s="59"/>
      <c r="K57" s="59"/>
      <c r="L57" s="59"/>
      <c r="M57" s="152"/>
      <c r="N57" s="152"/>
      <c r="O57" s="20"/>
      <c r="P57" s="20"/>
      <c r="Q57" s="20"/>
      <c r="R57" s="20"/>
      <c r="S57" s="20"/>
      <c r="T57" s="20"/>
      <c r="U57" s="208"/>
    </row>
    <row r="58" spans="1:21" x14ac:dyDescent="0.25">
      <c r="A58" s="149"/>
      <c r="B58" s="150"/>
      <c r="C58" s="151"/>
      <c r="D58" s="151"/>
      <c r="E58" s="14"/>
      <c r="F58" s="18"/>
      <c r="G58" s="14"/>
      <c r="H58" s="18"/>
      <c r="I58" s="18"/>
      <c r="J58" s="59"/>
      <c r="K58" s="59"/>
      <c r="L58" s="59"/>
      <c r="M58" s="152"/>
      <c r="N58" s="152"/>
      <c r="O58" s="20"/>
      <c r="P58" s="20"/>
      <c r="Q58" s="20"/>
      <c r="R58" s="20"/>
      <c r="S58" s="20"/>
      <c r="T58" s="20"/>
      <c r="U58" s="208"/>
    </row>
    <row r="59" spans="1:21" x14ac:dyDescent="0.25">
      <c r="A59" s="149"/>
      <c r="B59" s="150"/>
      <c r="C59" s="151"/>
      <c r="D59" s="151"/>
      <c r="E59" s="14"/>
      <c r="F59" s="18"/>
      <c r="G59" s="14"/>
      <c r="H59" s="18"/>
      <c r="I59" s="18"/>
      <c r="J59" s="59"/>
      <c r="K59" s="59"/>
      <c r="L59" s="59"/>
      <c r="M59" s="152"/>
      <c r="N59" s="152"/>
      <c r="O59" s="20"/>
      <c r="P59" s="20"/>
      <c r="Q59" s="20"/>
      <c r="R59" s="20"/>
      <c r="S59" s="20"/>
      <c r="T59" s="20"/>
      <c r="U59" s="208"/>
    </row>
    <row r="60" spans="1:21" x14ac:dyDescent="0.25">
      <c r="A60" s="149"/>
      <c r="B60" s="150"/>
      <c r="C60" s="151"/>
      <c r="D60" s="151"/>
      <c r="E60" s="14"/>
      <c r="F60" s="18"/>
      <c r="G60" s="14"/>
      <c r="H60" s="18"/>
      <c r="I60" s="18"/>
      <c r="J60" s="59"/>
      <c r="K60" s="59"/>
      <c r="L60" s="59"/>
      <c r="M60" s="152"/>
      <c r="N60" s="152"/>
      <c r="O60" s="20"/>
      <c r="P60" s="20"/>
      <c r="Q60" s="20"/>
      <c r="R60" s="20"/>
      <c r="S60" s="20"/>
      <c r="T60" s="20"/>
      <c r="U60" s="208"/>
    </row>
    <row r="61" spans="1:21" x14ac:dyDescent="0.25">
      <c r="A61" s="149"/>
      <c r="B61" s="150"/>
      <c r="C61" s="151"/>
      <c r="D61" s="151"/>
      <c r="E61" s="14"/>
      <c r="F61" s="18"/>
      <c r="G61" s="14"/>
      <c r="H61" s="18"/>
      <c r="I61" s="18"/>
      <c r="J61" s="59"/>
      <c r="K61" s="59"/>
      <c r="L61" s="59"/>
      <c r="M61" s="152"/>
      <c r="N61" s="152"/>
      <c r="O61" s="20"/>
      <c r="P61" s="20"/>
      <c r="Q61" s="20"/>
      <c r="R61" s="20"/>
      <c r="S61" s="20"/>
      <c r="T61" s="20"/>
      <c r="U61" s="208"/>
    </row>
    <row r="62" spans="1:21" x14ac:dyDescent="0.25">
      <c r="A62" s="149"/>
      <c r="B62" s="150"/>
      <c r="C62" s="151"/>
      <c r="D62" s="151"/>
      <c r="E62" s="14"/>
      <c r="F62" s="18"/>
      <c r="G62" s="14"/>
      <c r="H62" s="18"/>
      <c r="I62" s="18"/>
      <c r="J62" s="59"/>
      <c r="K62" s="59"/>
      <c r="L62" s="59"/>
      <c r="M62" s="152"/>
      <c r="N62" s="152"/>
      <c r="O62" s="20"/>
      <c r="P62" s="20"/>
      <c r="Q62" s="20"/>
      <c r="R62" s="20"/>
      <c r="S62" s="20"/>
      <c r="T62" s="20"/>
      <c r="U62" s="208"/>
    </row>
    <row r="63" spans="1:21" x14ac:dyDescent="0.25">
      <c r="A63" s="149"/>
      <c r="B63" s="150"/>
      <c r="C63" s="151"/>
      <c r="D63" s="151"/>
      <c r="E63" s="14"/>
      <c r="F63" s="18"/>
      <c r="G63" s="14"/>
      <c r="H63" s="18"/>
      <c r="I63" s="18"/>
      <c r="J63" s="59"/>
      <c r="K63" s="59"/>
      <c r="L63" s="59"/>
      <c r="M63" s="152"/>
      <c r="N63" s="152"/>
      <c r="O63" s="20"/>
      <c r="P63" s="20"/>
      <c r="Q63" s="20"/>
      <c r="R63" s="20"/>
      <c r="S63" s="20"/>
      <c r="T63" s="20"/>
      <c r="U63" s="208"/>
    </row>
    <row r="64" spans="1:21" x14ac:dyDescent="0.25">
      <c r="A64" s="149"/>
      <c r="B64" s="150"/>
      <c r="C64" s="151"/>
      <c r="D64" s="151"/>
      <c r="E64" s="14"/>
      <c r="F64" s="18"/>
      <c r="G64" s="14"/>
      <c r="H64" s="18"/>
      <c r="I64" s="18"/>
      <c r="J64" s="59"/>
      <c r="K64" s="59"/>
      <c r="L64" s="59"/>
      <c r="M64" s="152"/>
      <c r="N64" s="152"/>
      <c r="O64" s="20"/>
      <c r="P64" s="20"/>
      <c r="Q64" s="20"/>
      <c r="R64" s="20"/>
      <c r="S64" s="20"/>
      <c r="T64" s="20"/>
      <c r="U64" s="208"/>
    </row>
    <row r="65" spans="1:21" x14ac:dyDescent="0.25">
      <c r="A65" s="149"/>
      <c r="B65" s="150"/>
      <c r="C65" s="151"/>
      <c r="D65" s="151"/>
      <c r="E65" s="14"/>
      <c r="F65" s="18"/>
      <c r="G65" s="14"/>
      <c r="H65" s="18"/>
      <c r="I65" s="18"/>
      <c r="J65" s="59"/>
      <c r="K65" s="59"/>
      <c r="L65" s="59"/>
      <c r="M65" s="152"/>
      <c r="N65" s="152"/>
      <c r="O65" s="20"/>
      <c r="P65" s="20"/>
      <c r="Q65" s="20"/>
      <c r="R65" s="20"/>
      <c r="S65" s="20"/>
      <c r="T65" s="20"/>
      <c r="U65" s="208"/>
    </row>
    <row r="66" spans="1:21" x14ac:dyDescent="0.25">
      <c r="A66" s="149"/>
      <c r="B66" s="150"/>
      <c r="C66" s="151"/>
      <c r="D66" s="151"/>
      <c r="E66" s="14"/>
      <c r="F66" s="18"/>
      <c r="G66" s="14"/>
      <c r="H66" s="18"/>
      <c r="I66" s="18"/>
      <c r="J66" s="59"/>
      <c r="K66" s="59"/>
      <c r="L66" s="59"/>
      <c r="M66" s="152"/>
      <c r="N66" s="152"/>
      <c r="O66" s="20"/>
      <c r="P66" s="20"/>
      <c r="Q66" s="20"/>
      <c r="R66" s="20"/>
      <c r="S66" s="20"/>
      <c r="T66" s="20"/>
      <c r="U66" s="208"/>
    </row>
    <row r="67" spans="1:21" x14ac:dyDescent="0.25">
      <c r="A67" s="149"/>
      <c r="B67" s="150"/>
      <c r="C67" s="151"/>
      <c r="D67" s="151"/>
      <c r="E67" s="14"/>
      <c r="F67" s="18"/>
      <c r="G67" s="14"/>
      <c r="H67" s="18"/>
      <c r="I67" s="18"/>
      <c r="J67" s="59"/>
      <c r="K67" s="59"/>
      <c r="L67" s="59"/>
      <c r="M67" s="152"/>
      <c r="N67" s="152"/>
      <c r="O67" s="20"/>
      <c r="P67" s="20"/>
      <c r="Q67" s="20"/>
      <c r="R67" s="20"/>
      <c r="S67" s="20"/>
      <c r="T67" s="20"/>
      <c r="U67" s="208"/>
    </row>
    <row r="68" spans="1:21" x14ac:dyDescent="0.25">
      <c r="A68" s="149"/>
      <c r="B68" s="150"/>
      <c r="C68" s="151"/>
      <c r="D68" s="151"/>
      <c r="E68" s="14"/>
      <c r="F68" s="18"/>
      <c r="G68" s="14"/>
      <c r="H68" s="18"/>
      <c r="I68" s="18"/>
      <c r="J68" s="59"/>
      <c r="K68" s="59"/>
      <c r="L68" s="59"/>
      <c r="M68" s="152"/>
      <c r="N68" s="152"/>
      <c r="O68" s="20"/>
      <c r="P68" s="20"/>
      <c r="Q68" s="20"/>
      <c r="R68" s="20"/>
      <c r="S68" s="20"/>
      <c r="T68" s="20"/>
      <c r="U68" s="208"/>
    </row>
    <row r="69" spans="1:21" x14ac:dyDescent="0.25">
      <c r="A69" s="149"/>
      <c r="B69" s="150"/>
      <c r="C69" s="151"/>
      <c r="D69" s="151"/>
      <c r="E69" s="14"/>
      <c r="F69" s="18"/>
      <c r="G69" s="14"/>
      <c r="H69" s="18"/>
      <c r="I69" s="18"/>
      <c r="J69" s="59"/>
      <c r="K69" s="59"/>
      <c r="L69" s="59"/>
      <c r="M69" s="152"/>
      <c r="N69" s="152"/>
      <c r="O69" s="20"/>
      <c r="P69" s="20"/>
      <c r="Q69" s="20"/>
      <c r="R69" s="20"/>
      <c r="S69" s="20"/>
      <c r="T69" s="20"/>
      <c r="U69" s="208"/>
    </row>
    <row r="70" spans="1:21" x14ac:dyDescent="0.25">
      <c r="A70" s="149"/>
      <c r="B70" s="150"/>
      <c r="C70" s="151"/>
      <c r="D70" s="151"/>
      <c r="E70" s="14"/>
      <c r="F70" s="18"/>
      <c r="G70" s="14"/>
      <c r="H70" s="18"/>
      <c r="I70" s="18"/>
      <c r="J70" s="59"/>
      <c r="K70" s="59"/>
      <c r="L70" s="59"/>
      <c r="M70" s="152"/>
      <c r="N70" s="152"/>
      <c r="O70" s="20"/>
      <c r="P70" s="20"/>
      <c r="Q70" s="20"/>
      <c r="R70" s="20"/>
      <c r="S70" s="20"/>
      <c r="T70" s="20"/>
      <c r="U70" s="208"/>
    </row>
    <row r="71" spans="1:21" x14ac:dyDescent="0.25">
      <c r="A71" s="149"/>
      <c r="B71" s="150"/>
      <c r="C71" s="151"/>
      <c r="D71" s="151"/>
      <c r="E71" s="14"/>
      <c r="F71" s="18"/>
      <c r="G71" s="14"/>
      <c r="H71" s="18"/>
      <c r="I71" s="18"/>
      <c r="J71" s="59"/>
      <c r="K71" s="59"/>
      <c r="L71" s="59"/>
      <c r="M71" s="152"/>
      <c r="N71" s="152"/>
      <c r="O71" s="20"/>
      <c r="P71" s="20"/>
      <c r="Q71" s="20"/>
      <c r="R71" s="20"/>
      <c r="S71" s="20"/>
      <c r="T71" s="20"/>
      <c r="U71" s="208"/>
    </row>
    <row r="72" spans="1:21" x14ac:dyDescent="0.25">
      <c r="A72" s="149"/>
      <c r="B72" s="150"/>
      <c r="C72" s="151"/>
      <c r="D72" s="151"/>
      <c r="E72" s="14"/>
      <c r="F72" s="18"/>
      <c r="G72" s="14"/>
      <c r="H72" s="18"/>
      <c r="I72" s="18"/>
      <c r="J72" s="59"/>
      <c r="K72" s="59"/>
      <c r="L72" s="59"/>
      <c r="M72" s="152"/>
      <c r="N72" s="152"/>
      <c r="O72" s="20"/>
      <c r="P72" s="20"/>
      <c r="Q72" s="20"/>
      <c r="R72" s="20"/>
      <c r="S72" s="20"/>
      <c r="T72" s="20"/>
      <c r="U72" s="208"/>
    </row>
    <row r="73" spans="1:21" x14ac:dyDescent="0.25">
      <c r="A73" s="149"/>
      <c r="B73" s="150"/>
      <c r="C73" s="151"/>
      <c r="D73" s="151"/>
      <c r="E73" s="14"/>
      <c r="F73" s="18"/>
      <c r="G73" s="14"/>
      <c r="H73" s="18"/>
      <c r="I73" s="18"/>
      <c r="J73" s="59"/>
      <c r="K73" s="59"/>
      <c r="L73" s="59"/>
      <c r="M73" s="152"/>
      <c r="N73" s="152"/>
      <c r="O73" s="20"/>
      <c r="P73" s="20"/>
      <c r="Q73" s="20"/>
      <c r="R73" s="20"/>
      <c r="S73" s="20"/>
      <c r="T73" s="20"/>
      <c r="U73" s="208"/>
    </row>
    <row r="74" spans="1:21" x14ac:dyDescent="0.25">
      <c r="A74" s="149"/>
      <c r="B74" s="150"/>
      <c r="C74" s="151"/>
      <c r="D74" s="151"/>
      <c r="E74" s="14"/>
      <c r="F74" s="18"/>
      <c r="G74" s="14"/>
      <c r="H74" s="18"/>
      <c r="I74" s="18"/>
      <c r="J74" s="59"/>
      <c r="K74" s="59"/>
      <c r="L74" s="59"/>
      <c r="M74" s="152"/>
      <c r="N74" s="152"/>
      <c r="O74" s="20"/>
      <c r="P74" s="20"/>
      <c r="Q74" s="20"/>
      <c r="R74" s="20"/>
      <c r="S74" s="20"/>
      <c r="T74" s="20"/>
      <c r="U74" s="208"/>
    </row>
    <row r="75" spans="1:21" x14ac:dyDescent="0.25">
      <c r="A75" s="149"/>
      <c r="B75" s="150"/>
      <c r="C75" s="151"/>
      <c r="D75" s="151"/>
      <c r="E75" s="14"/>
      <c r="F75" s="18"/>
      <c r="G75" s="14"/>
      <c r="H75" s="18"/>
      <c r="I75" s="18"/>
      <c r="J75" s="59"/>
      <c r="K75" s="59"/>
      <c r="L75" s="59"/>
      <c r="M75" s="152"/>
      <c r="N75" s="152"/>
      <c r="O75" s="20"/>
      <c r="P75" s="20"/>
      <c r="Q75" s="20"/>
      <c r="R75" s="20"/>
      <c r="S75" s="20"/>
      <c r="T75" s="20"/>
      <c r="U75" s="208"/>
    </row>
    <row r="76" spans="1:21" x14ac:dyDescent="0.25">
      <c r="A76" s="149"/>
      <c r="B76" s="150"/>
      <c r="C76" s="151"/>
      <c r="D76" s="151"/>
      <c r="E76" s="14"/>
      <c r="F76" s="18"/>
      <c r="G76" s="14"/>
      <c r="H76" s="18"/>
      <c r="I76" s="18"/>
      <c r="J76" s="59"/>
      <c r="K76" s="59"/>
      <c r="L76" s="59"/>
      <c r="M76" s="152"/>
      <c r="N76" s="152"/>
      <c r="O76" s="20"/>
      <c r="P76" s="20"/>
      <c r="Q76" s="20"/>
      <c r="R76" s="20"/>
      <c r="S76" s="20"/>
      <c r="T76" s="20"/>
      <c r="U76" s="208"/>
    </row>
    <row r="77" spans="1:21" x14ac:dyDescent="0.25">
      <c r="A77" s="149"/>
      <c r="B77" s="150"/>
      <c r="C77" s="151"/>
      <c r="D77" s="151"/>
      <c r="E77" s="14"/>
      <c r="F77" s="18"/>
      <c r="G77" s="14"/>
      <c r="H77" s="18"/>
      <c r="I77" s="18"/>
      <c r="J77" s="59"/>
      <c r="K77" s="59"/>
      <c r="L77" s="59"/>
      <c r="M77" s="152"/>
      <c r="N77" s="152"/>
      <c r="O77" s="20"/>
      <c r="P77" s="20"/>
      <c r="Q77" s="20"/>
      <c r="R77" s="20"/>
      <c r="S77" s="20"/>
      <c r="T77" s="20"/>
      <c r="U77" s="208"/>
    </row>
    <row r="78" spans="1:21" x14ac:dyDescent="0.25">
      <c r="A78" s="149"/>
      <c r="B78" s="150"/>
      <c r="C78" s="151"/>
      <c r="D78" s="151"/>
      <c r="E78" s="14"/>
      <c r="F78" s="18"/>
      <c r="G78" s="14"/>
      <c r="H78" s="18"/>
      <c r="I78" s="18"/>
      <c r="J78" s="59"/>
      <c r="K78" s="59"/>
      <c r="L78" s="59"/>
      <c r="M78" s="152"/>
      <c r="N78" s="152"/>
      <c r="O78" s="20"/>
      <c r="P78" s="20"/>
      <c r="Q78" s="20"/>
      <c r="R78" s="20"/>
      <c r="S78" s="20"/>
      <c r="T78" s="20"/>
      <c r="U78" s="208"/>
    </row>
    <row r="79" spans="1:21" x14ac:dyDescent="0.25">
      <c r="A79" s="149"/>
      <c r="B79" s="150"/>
      <c r="C79" s="151"/>
      <c r="D79" s="151"/>
      <c r="E79" s="14"/>
      <c r="F79" s="18"/>
      <c r="G79" s="14"/>
      <c r="H79" s="18"/>
      <c r="I79" s="18"/>
      <c r="J79" s="59"/>
      <c r="K79" s="59"/>
      <c r="L79" s="59"/>
      <c r="M79" s="152"/>
      <c r="N79" s="152"/>
      <c r="O79" s="20"/>
      <c r="P79" s="20"/>
      <c r="Q79" s="20"/>
      <c r="R79" s="20"/>
      <c r="S79" s="20"/>
      <c r="T79" s="20"/>
      <c r="U79" s="208"/>
    </row>
    <row r="80" spans="1:21" x14ac:dyDescent="0.25">
      <c r="A80" s="149"/>
      <c r="B80" s="150"/>
      <c r="C80" s="151"/>
      <c r="D80" s="151"/>
      <c r="E80" s="14"/>
      <c r="F80" s="18"/>
      <c r="G80" s="14"/>
      <c r="H80" s="18"/>
      <c r="I80" s="18"/>
      <c r="J80" s="59"/>
      <c r="K80" s="59"/>
      <c r="L80" s="59"/>
      <c r="M80" s="152"/>
      <c r="N80" s="152"/>
      <c r="O80" s="20"/>
      <c r="P80" s="20"/>
      <c r="Q80" s="20"/>
      <c r="R80" s="20"/>
      <c r="S80" s="20"/>
      <c r="T80" s="20"/>
      <c r="U80" s="208"/>
    </row>
    <row r="81" spans="1:21" x14ac:dyDescent="0.25">
      <c r="A81" s="149"/>
      <c r="B81" s="150"/>
      <c r="C81" s="151"/>
      <c r="D81" s="151"/>
      <c r="E81" s="14"/>
      <c r="F81" s="18"/>
      <c r="G81" s="14"/>
      <c r="H81" s="18"/>
      <c r="I81" s="18"/>
      <c r="J81" s="59"/>
      <c r="K81" s="59"/>
      <c r="L81" s="59"/>
      <c r="M81" s="152"/>
      <c r="N81" s="152"/>
      <c r="O81" s="20"/>
      <c r="P81" s="20"/>
      <c r="Q81" s="20"/>
      <c r="R81" s="20"/>
      <c r="S81" s="20"/>
      <c r="T81" s="20"/>
      <c r="U81" s="208"/>
    </row>
    <row r="82" spans="1:21" x14ac:dyDescent="0.25">
      <c r="A82" s="149"/>
      <c r="B82" s="150"/>
      <c r="C82" s="151"/>
      <c r="D82" s="151"/>
      <c r="E82" s="14"/>
      <c r="F82" s="18"/>
      <c r="G82" s="14"/>
      <c r="H82" s="18"/>
      <c r="I82" s="18"/>
      <c r="J82" s="59"/>
      <c r="K82" s="59"/>
      <c r="L82" s="59"/>
      <c r="M82" s="152"/>
      <c r="N82" s="152"/>
      <c r="O82" s="20"/>
      <c r="P82" s="20"/>
      <c r="Q82" s="20"/>
      <c r="R82" s="20"/>
      <c r="S82" s="20"/>
      <c r="T82" s="20"/>
      <c r="U82" s="208"/>
    </row>
    <row r="83" spans="1:21" x14ac:dyDescent="0.25">
      <c r="A83" s="149"/>
      <c r="B83" s="150"/>
      <c r="C83" s="151"/>
      <c r="D83" s="151"/>
      <c r="E83" s="14"/>
      <c r="F83" s="18"/>
      <c r="G83" s="14"/>
      <c r="H83" s="18"/>
      <c r="I83" s="18"/>
      <c r="J83" s="59"/>
      <c r="K83" s="59"/>
      <c r="L83" s="59"/>
      <c r="M83" s="152"/>
      <c r="N83" s="152"/>
      <c r="O83" s="20"/>
      <c r="P83" s="20"/>
      <c r="Q83" s="20"/>
      <c r="R83" s="20"/>
      <c r="S83" s="20"/>
      <c r="T83" s="20"/>
      <c r="U83" s="208"/>
    </row>
    <row r="84" spans="1:21" x14ac:dyDescent="0.25">
      <c r="A84" s="149"/>
      <c r="B84" s="150"/>
      <c r="C84" s="151"/>
      <c r="D84" s="151"/>
      <c r="E84" s="14"/>
      <c r="F84" s="18"/>
      <c r="G84" s="14"/>
      <c r="H84" s="18"/>
      <c r="I84" s="18"/>
      <c r="J84" s="59"/>
      <c r="K84" s="59"/>
      <c r="L84" s="59"/>
      <c r="M84" s="152"/>
      <c r="N84" s="152"/>
      <c r="O84" s="20"/>
      <c r="P84" s="20"/>
      <c r="Q84" s="20"/>
      <c r="R84" s="20"/>
      <c r="S84" s="20"/>
      <c r="T84" s="20"/>
      <c r="U84" s="208"/>
    </row>
    <row r="85" spans="1:21" x14ac:dyDescent="0.25">
      <c r="A85" s="149"/>
      <c r="B85" s="150"/>
      <c r="C85" s="151"/>
      <c r="D85" s="151"/>
      <c r="E85" s="14"/>
      <c r="F85" s="18"/>
      <c r="G85" s="14"/>
      <c r="H85" s="18"/>
      <c r="I85" s="18"/>
      <c r="J85" s="59"/>
      <c r="K85" s="59"/>
      <c r="L85" s="59"/>
      <c r="M85" s="152"/>
      <c r="N85" s="152"/>
      <c r="O85" s="20"/>
      <c r="P85" s="20"/>
      <c r="Q85" s="20"/>
      <c r="R85" s="20"/>
      <c r="S85" s="20"/>
      <c r="T85" s="20"/>
      <c r="U85" s="208"/>
    </row>
    <row r="86" spans="1:21" x14ac:dyDescent="0.25">
      <c r="A86" s="149"/>
      <c r="B86" s="150"/>
      <c r="C86" s="151"/>
      <c r="D86" s="151"/>
      <c r="E86" s="14"/>
      <c r="F86" s="18"/>
      <c r="G86" s="14"/>
      <c r="H86" s="18"/>
      <c r="I86" s="18"/>
      <c r="J86" s="59"/>
      <c r="K86" s="59"/>
      <c r="L86" s="59"/>
      <c r="M86" s="152"/>
      <c r="N86" s="152"/>
      <c r="O86" s="20"/>
      <c r="P86" s="20"/>
      <c r="Q86" s="20"/>
      <c r="R86" s="20"/>
      <c r="S86" s="20"/>
      <c r="T86" s="20"/>
      <c r="U86" s="208"/>
    </row>
    <row r="87" spans="1:21" x14ac:dyDescent="0.25">
      <c r="A87" s="149"/>
      <c r="B87" s="150"/>
      <c r="C87" s="151"/>
      <c r="D87" s="151"/>
      <c r="E87" s="14"/>
      <c r="F87" s="18"/>
      <c r="G87" s="14"/>
      <c r="H87" s="18"/>
      <c r="I87" s="18"/>
      <c r="J87" s="59"/>
      <c r="K87" s="59"/>
      <c r="L87" s="59"/>
      <c r="M87" s="152"/>
      <c r="N87" s="152"/>
      <c r="O87" s="20"/>
      <c r="P87" s="20"/>
      <c r="Q87" s="20"/>
      <c r="R87" s="20"/>
      <c r="S87" s="20"/>
      <c r="T87" s="20"/>
      <c r="U87" s="208"/>
    </row>
    <row r="88" spans="1:21" x14ac:dyDescent="0.25">
      <c r="A88" s="149"/>
      <c r="B88" s="150"/>
      <c r="C88" s="151"/>
      <c r="D88" s="151"/>
      <c r="E88" s="14"/>
      <c r="F88" s="18"/>
      <c r="G88" s="14"/>
      <c r="H88" s="18"/>
      <c r="I88" s="18"/>
      <c r="J88" s="59"/>
      <c r="K88" s="59"/>
      <c r="L88" s="59"/>
      <c r="M88" s="152"/>
      <c r="N88" s="152"/>
      <c r="O88" s="20"/>
      <c r="P88" s="20"/>
      <c r="Q88" s="20"/>
      <c r="R88" s="20"/>
      <c r="S88" s="20"/>
      <c r="T88" s="20"/>
      <c r="U88" s="208"/>
    </row>
    <row r="89" spans="1:21" x14ac:dyDescent="0.25">
      <c r="A89" s="149"/>
      <c r="B89" s="150"/>
      <c r="C89" s="151"/>
      <c r="D89" s="151"/>
      <c r="E89" s="14"/>
      <c r="F89" s="18"/>
      <c r="G89" s="14"/>
      <c r="H89" s="18"/>
      <c r="I89" s="18"/>
      <c r="J89" s="59"/>
      <c r="K89" s="59"/>
      <c r="L89" s="59"/>
      <c r="M89" s="152"/>
      <c r="N89" s="152"/>
      <c r="O89" s="20"/>
      <c r="P89" s="20"/>
      <c r="Q89" s="20"/>
      <c r="R89" s="20"/>
      <c r="S89" s="20"/>
      <c r="T89" s="20"/>
      <c r="U89" s="208"/>
    </row>
    <row r="90" spans="1:21" x14ac:dyDescent="0.25">
      <c r="A90" s="149"/>
      <c r="B90" s="150"/>
      <c r="C90" s="151"/>
      <c r="D90" s="151"/>
      <c r="E90" s="14"/>
      <c r="F90" s="18"/>
      <c r="G90" s="14"/>
      <c r="H90" s="18"/>
      <c r="I90" s="18"/>
      <c r="J90" s="59"/>
      <c r="K90" s="59"/>
      <c r="L90" s="59"/>
      <c r="M90" s="152"/>
      <c r="N90" s="152"/>
      <c r="O90" s="20"/>
      <c r="P90" s="20"/>
      <c r="Q90" s="20"/>
      <c r="R90" s="20"/>
      <c r="S90" s="20"/>
      <c r="T90" s="20"/>
      <c r="U90" s="208"/>
    </row>
    <row r="91" spans="1:21" x14ac:dyDescent="0.25">
      <c r="A91" s="149"/>
      <c r="B91" s="150"/>
      <c r="C91" s="151"/>
      <c r="D91" s="151"/>
      <c r="E91" s="14"/>
      <c r="F91" s="18"/>
      <c r="G91" s="14"/>
      <c r="H91" s="18"/>
      <c r="I91" s="18"/>
      <c r="J91" s="59"/>
      <c r="K91" s="59"/>
      <c r="L91" s="59"/>
      <c r="M91" s="152"/>
      <c r="N91" s="152"/>
      <c r="O91" s="20"/>
      <c r="P91" s="20"/>
      <c r="Q91" s="20"/>
      <c r="R91" s="20"/>
      <c r="S91" s="20"/>
      <c r="T91" s="20"/>
      <c r="U91" s="208"/>
    </row>
    <row r="92" spans="1:21" x14ac:dyDescent="0.25">
      <c r="A92" s="149"/>
      <c r="B92" s="150"/>
      <c r="C92" s="151"/>
      <c r="D92" s="151"/>
      <c r="E92" s="14"/>
      <c r="F92" s="18"/>
      <c r="G92" s="14"/>
      <c r="H92" s="18"/>
      <c r="I92" s="18"/>
      <c r="J92" s="59"/>
      <c r="K92" s="59"/>
      <c r="L92" s="59"/>
      <c r="M92" s="152"/>
      <c r="N92" s="152"/>
      <c r="O92" s="20"/>
      <c r="P92" s="20"/>
      <c r="Q92" s="20"/>
      <c r="R92" s="20"/>
      <c r="S92" s="20"/>
      <c r="T92" s="20"/>
      <c r="U92" s="208"/>
    </row>
    <row r="93" spans="1:21" x14ac:dyDescent="0.25">
      <c r="A93" s="149"/>
      <c r="B93" s="150"/>
      <c r="C93" s="151"/>
      <c r="D93" s="151"/>
      <c r="E93" s="14"/>
      <c r="F93" s="18"/>
      <c r="G93" s="14"/>
      <c r="H93" s="18"/>
      <c r="I93" s="18"/>
      <c r="J93" s="59"/>
      <c r="K93" s="59"/>
      <c r="L93" s="59"/>
      <c r="M93" s="152"/>
      <c r="N93" s="152"/>
      <c r="O93" s="20"/>
      <c r="P93" s="20"/>
      <c r="Q93" s="20"/>
      <c r="R93" s="20"/>
      <c r="S93" s="20"/>
      <c r="T93" s="20"/>
      <c r="U93" s="208"/>
    </row>
    <row r="94" spans="1:21" x14ac:dyDescent="0.25">
      <c r="A94" s="149"/>
      <c r="B94" s="150"/>
      <c r="C94" s="151"/>
      <c r="D94" s="151"/>
      <c r="E94" s="14"/>
      <c r="F94" s="18"/>
      <c r="G94" s="14"/>
      <c r="H94" s="18"/>
      <c r="I94" s="18"/>
      <c r="J94" s="59"/>
      <c r="K94" s="59"/>
      <c r="L94" s="59"/>
      <c r="M94" s="152"/>
      <c r="N94" s="152"/>
      <c r="O94" s="20"/>
      <c r="P94" s="20"/>
      <c r="Q94" s="20"/>
      <c r="R94" s="20"/>
      <c r="S94" s="20"/>
      <c r="T94" s="20"/>
      <c r="U94" s="208"/>
    </row>
    <row r="95" spans="1:21" x14ac:dyDescent="0.25">
      <c r="A95" s="149"/>
      <c r="B95" s="150"/>
      <c r="C95" s="151"/>
      <c r="D95" s="151"/>
      <c r="E95" s="14"/>
      <c r="F95" s="18"/>
      <c r="G95" s="14"/>
      <c r="H95" s="18"/>
      <c r="I95" s="18"/>
      <c r="J95" s="59"/>
      <c r="K95" s="59"/>
      <c r="L95" s="59"/>
      <c r="M95" s="152"/>
      <c r="N95" s="152"/>
      <c r="O95" s="20"/>
      <c r="P95" s="20"/>
      <c r="Q95" s="20"/>
      <c r="R95" s="20"/>
      <c r="S95" s="20"/>
      <c r="T95" s="20"/>
      <c r="U95" s="208"/>
    </row>
    <row r="96" spans="1:21" x14ac:dyDescent="0.25">
      <c r="A96" s="149"/>
      <c r="B96" s="150"/>
      <c r="C96" s="151"/>
      <c r="D96" s="151"/>
      <c r="E96" s="14"/>
      <c r="F96" s="18"/>
      <c r="G96" s="14"/>
      <c r="H96" s="18"/>
      <c r="I96" s="18"/>
      <c r="J96" s="59"/>
      <c r="K96" s="59"/>
      <c r="L96" s="59"/>
      <c r="M96" s="152"/>
      <c r="N96" s="152"/>
      <c r="O96" s="20"/>
      <c r="P96" s="20"/>
      <c r="Q96" s="20"/>
      <c r="R96" s="20"/>
      <c r="S96" s="20"/>
      <c r="T96" s="20"/>
      <c r="U96" s="208"/>
    </row>
    <row r="97" spans="1:21" x14ac:dyDescent="0.25">
      <c r="A97" s="149"/>
      <c r="B97" s="150"/>
      <c r="C97" s="151"/>
      <c r="D97" s="151"/>
      <c r="E97" s="14"/>
      <c r="F97" s="18"/>
      <c r="G97" s="14"/>
      <c r="H97" s="18"/>
      <c r="I97" s="18"/>
      <c r="J97" s="59"/>
      <c r="K97" s="59"/>
      <c r="L97" s="59"/>
      <c r="M97" s="152"/>
      <c r="N97" s="152"/>
      <c r="O97" s="20"/>
      <c r="P97" s="20"/>
      <c r="Q97" s="20"/>
      <c r="R97" s="20"/>
      <c r="S97" s="20"/>
      <c r="T97" s="20"/>
      <c r="U97" s="208"/>
    </row>
    <row r="98" spans="1:21" x14ac:dyDescent="0.25">
      <c r="A98" s="149"/>
      <c r="B98" s="150"/>
      <c r="C98" s="151"/>
      <c r="D98" s="151"/>
      <c r="E98" s="14"/>
      <c r="F98" s="18"/>
      <c r="G98" s="14"/>
      <c r="H98" s="18"/>
      <c r="I98" s="18"/>
      <c r="J98" s="59"/>
      <c r="K98" s="59"/>
      <c r="L98" s="59"/>
      <c r="M98" s="152"/>
      <c r="N98" s="152"/>
      <c r="O98" s="20"/>
      <c r="P98" s="20"/>
      <c r="Q98" s="20"/>
      <c r="R98" s="20"/>
      <c r="S98" s="20"/>
      <c r="T98" s="20"/>
      <c r="U98" s="208"/>
    </row>
    <row r="99" spans="1:21" x14ac:dyDescent="0.25">
      <c r="A99" s="149"/>
      <c r="B99" s="150"/>
      <c r="C99" s="151"/>
      <c r="D99" s="151"/>
      <c r="E99" s="14"/>
      <c r="F99" s="18"/>
      <c r="G99" s="14"/>
      <c r="H99" s="18"/>
      <c r="I99" s="18"/>
      <c r="J99" s="59"/>
      <c r="K99" s="59"/>
      <c r="L99" s="59"/>
      <c r="M99" s="152"/>
      <c r="N99" s="152"/>
      <c r="O99" s="20"/>
      <c r="P99" s="20"/>
      <c r="Q99" s="20"/>
      <c r="R99" s="20"/>
      <c r="S99" s="20"/>
      <c r="T99" s="20"/>
      <c r="U99" s="208"/>
    </row>
    <row r="100" spans="1:21" x14ac:dyDescent="0.25">
      <c r="A100" s="149"/>
      <c r="B100" s="150"/>
      <c r="C100" s="151"/>
      <c r="D100" s="151"/>
      <c r="E100" s="14"/>
      <c r="F100" s="18"/>
      <c r="G100" s="14"/>
      <c r="H100" s="18"/>
      <c r="I100" s="18"/>
      <c r="J100" s="59"/>
      <c r="K100" s="59"/>
      <c r="L100" s="59"/>
      <c r="M100" s="152"/>
      <c r="N100" s="152"/>
      <c r="O100" s="20"/>
      <c r="P100" s="20"/>
      <c r="Q100" s="20"/>
      <c r="R100" s="20"/>
      <c r="S100" s="20"/>
      <c r="T100" s="20"/>
      <c r="U100" s="208"/>
    </row>
    <row r="101" spans="1:21" x14ac:dyDescent="0.25">
      <c r="A101" s="149"/>
      <c r="B101" s="150"/>
      <c r="C101" s="151"/>
      <c r="D101" s="151"/>
      <c r="E101" s="14"/>
      <c r="F101" s="18"/>
      <c r="G101" s="14"/>
      <c r="H101" s="18"/>
      <c r="I101" s="18"/>
      <c r="J101" s="59"/>
      <c r="K101" s="59"/>
      <c r="L101" s="59"/>
      <c r="M101" s="152"/>
      <c r="N101" s="152"/>
      <c r="O101" s="20"/>
      <c r="P101" s="20"/>
      <c r="Q101" s="20"/>
      <c r="R101" s="20"/>
      <c r="S101" s="20"/>
      <c r="T101" s="20"/>
      <c r="U101" s="208"/>
    </row>
    <row r="102" spans="1:21" x14ac:dyDescent="0.25">
      <c r="A102" s="149"/>
      <c r="B102" s="150"/>
      <c r="C102" s="151"/>
      <c r="D102" s="151"/>
      <c r="E102" s="14"/>
      <c r="F102" s="18"/>
      <c r="G102" s="14"/>
      <c r="H102" s="18"/>
      <c r="I102" s="18"/>
      <c r="J102" s="59"/>
      <c r="K102" s="59"/>
      <c r="L102" s="59"/>
      <c r="M102" s="152"/>
      <c r="N102" s="152"/>
      <c r="O102" s="20"/>
      <c r="P102" s="20"/>
      <c r="Q102" s="20"/>
      <c r="R102" s="20"/>
      <c r="S102" s="20"/>
      <c r="T102" s="20"/>
      <c r="U102" s="208"/>
    </row>
    <row r="103" spans="1:21" x14ac:dyDescent="0.25">
      <c r="A103" s="149"/>
      <c r="B103" s="150"/>
      <c r="C103" s="151"/>
      <c r="D103" s="151"/>
      <c r="E103" s="14"/>
      <c r="F103" s="18"/>
      <c r="G103" s="14"/>
      <c r="H103" s="18"/>
      <c r="I103" s="18"/>
      <c r="J103" s="59"/>
      <c r="K103" s="59"/>
      <c r="L103" s="59"/>
      <c r="M103" s="152"/>
      <c r="N103" s="152"/>
      <c r="O103" s="20"/>
      <c r="P103" s="20"/>
      <c r="Q103" s="20"/>
      <c r="R103" s="20"/>
      <c r="S103" s="20"/>
      <c r="T103" s="20"/>
      <c r="U103" s="208"/>
    </row>
    <row r="104" spans="1:21" x14ac:dyDescent="0.25">
      <c r="A104" s="149"/>
      <c r="B104" s="150"/>
      <c r="C104" s="151"/>
      <c r="D104" s="151"/>
      <c r="E104" s="14"/>
      <c r="F104" s="18"/>
      <c r="G104" s="14"/>
      <c r="H104" s="18"/>
      <c r="I104" s="18"/>
      <c r="J104" s="59"/>
      <c r="K104" s="59"/>
      <c r="L104" s="59"/>
      <c r="M104" s="152"/>
      <c r="N104" s="152"/>
      <c r="O104" s="20"/>
      <c r="P104" s="20"/>
      <c r="Q104" s="20"/>
      <c r="R104" s="20"/>
      <c r="S104" s="20"/>
      <c r="T104" s="20"/>
      <c r="U104" s="208"/>
    </row>
    <row r="105" spans="1:21" x14ac:dyDescent="0.25">
      <c r="A105" s="149"/>
      <c r="B105" s="150"/>
      <c r="C105" s="151"/>
      <c r="D105" s="151"/>
      <c r="E105" s="14"/>
      <c r="F105" s="18"/>
      <c r="G105" s="14"/>
      <c r="H105" s="18"/>
      <c r="I105" s="18"/>
      <c r="J105" s="59"/>
      <c r="K105" s="59"/>
      <c r="L105" s="59"/>
      <c r="M105" s="152"/>
      <c r="N105" s="152"/>
      <c r="O105" s="20"/>
      <c r="P105" s="20"/>
      <c r="Q105" s="20"/>
      <c r="R105" s="20"/>
      <c r="S105" s="20"/>
      <c r="T105" s="20"/>
      <c r="U105" s="208"/>
    </row>
    <row r="106" spans="1:21" x14ac:dyDescent="0.25">
      <c r="A106" s="149"/>
      <c r="B106" s="150"/>
      <c r="C106" s="151"/>
      <c r="D106" s="151"/>
      <c r="E106" s="14"/>
      <c r="F106" s="18"/>
      <c r="G106" s="14"/>
      <c r="H106" s="18"/>
      <c r="I106" s="18"/>
      <c r="J106" s="59"/>
      <c r="K106" s="59"/>
      <c r="L106" s="59"/>
      <c r="M106" s="152"/>
      <c r="N106" s="152"/>
      <c r="O106" s="20"/>
      <c r="P106" s="20"/>
      <c r="Q106" s="20"/>
      <c r="R106" s="20"/>
      <c r="S106" s="20"/>
      <c r="T106" s="20"/>
      <c r="U106" s="208"/>
    </row>
    <row r="107" spans="1:21" x14ac:dyDescent="0.25">
      <c r="A107" s="149"/>
      <c r="B107" s="150"/>
      <c r="C107" s="151"/>
      <c r="D107" s="151"/>
      <c r="E107" s="14"/>
      <c r="F107" s="18"/>
      <c r="G107" s="14"/>
      <c r="H107" s="18"/>
      <c r="I107" s="18"/>
      <c r="J107" s="59"/>
      <c r="K107" s="59"/>
      <c r="L107" s="59"/>
      <c r="M107" s="152"/>
      <c r="N107" s="152"/>
      <c r="O107" s="20"/>
      <c r="P107" s="20"/>
      <c r="Q107" s="20"/>
      <c r="R107" s="20"/>
      <c r="S107" s="20"/>
      <c r="T107" s="20"/>
      <c r="U107" s="208"/>
    </row>
    <row r="108" spans="1:21" x14ac:dyDescent="0.25">
      <c r="A108" s="149"/>
      <c r="B108" s="150"/>
      <c r="C108" s="151"/>
      <c r="D108" s="151"/>
      <c r="E108" s="14"/>
      <c r="F108" s="18"/>
      <c r="G108" s="14"/>
      <c r="H108" s="18"/>
      <c r="I108" s="18"/>
      <c r="J108" s="59"/>
      <c r="K108" s="59"/>
      <c r="L108" s="59"/>
      <c r="M108" s="152"/>
      <c r="N108" s="152"/>
      <c r="O108" s="20"/>
      <c r="P108" s="20"/>
      <c r="Q108" s="20"/>
      <c r="R108" s="20"/>
      <c r="S108" s="20"/>
      <c r="T108" s="20"/>
      <c r="U108" s="208"/>
    </row>
    <row r="109" spans="1:21" x14ac:dyDescent="0.25">
      <c r="A109" s="149"/>
      <c r="B109" s="150"/>
      <c r="C109" s="151"/>
      <c r="D109" s="151"/>
      <c r="E109" s="14"/>
      <c r="F109" s="18"/>
      <c r="G109" s="14"/>
      <c r="H109" s="18"/>
      <c r="I109" s="18"/>
      <c r="J109" s="59"/>
      <c r="K109" s="59"/>
      <c r="L109" s="59"/>
      <c r="M109" s="152"/>
      <c r="N109" s="152"/>
      <c r="O109" s="20"/>
      <c r="P109" s="20"/>
      <c r="Q109" s="20"/>
      <c r="R109" s="20"/>
      <c r="S109" s="20"/>
      <c r="T109" s="20"/>
      <c r="U109" s="208"/>
    </row>
    <row r="110" spans="1:21" x14ac:dyDescent="0.25">
      <c r="A110" s="149"/>
      <c r="B110" s="150"/>
      <c r="C110" s="151"/>
      <c r="D110" s="151"/>
      <c r="E110" s="14"/>
      <c r="F110" s="18"/>
      <c r="G110" s="14"/>
      <c r="H110" s="18"/>
      <c r="I110" s="18"/>
      <c r="J110" s="59"/>
      <c r="K110" s="59"/>
      <c r="L110" s="59"/>
      <c r="M110" s="152"/>
      <c r="N110" s="152"/>
      <c r="O110" s="20"/>
      <c r="P110" s="20"/>
      <c r="Q110" s="20"/>
      <c r="R110" s="20"/>
      <c r="S110" s="20"/>
      <c r="T110" s="20"/>
      <c r="U110" s="208"/>
    </row>
    <row r="111" spans="1:21" x14ac:dyDescent="0.25">
      <c r="A111" s="149"/>
      <c r="B111" s="150"/>
      <c r="C111" s="151"/>
      <c r="D111" s="151"/>
      <c r="E111" s="14"/>
      <c r="F111" s="18"/>
      <c r="G111" s="14"/>
      <c r="H111" s="18"/>
      <c r="I111" s="18"/>
      <c r="J111" s="59"/>
      <c r="K111" s="59"/>
      <c r="L111" s="59"/>
      <c r="M111" s="152"/>
      <c r="N111" s="152"/>
      <c r="O111" s="20"/>
      <c r="P111" s="20"/>
      <c r="Q111" s="20"/>
      <c r="R111" s="20"/>
      <c r="S111" s="20"/>
      <c r="T111" s="20"/>
      <c r="U111" s="208"/>
    </row>
    <row r="112" spans="1:21" x14ac:dyDescent="0.25">
      <c r="A112" s="149"/>
      <c r="B112" s="150"/>
      <c r="C112" s="151"/>
      <c r="D112" s="151"/>
      <c r="E112" s="14"/>
      <c r="F112" s="18"/>
      <c r="G112" s="14"/>
      <c r="H112" s="18"/>
      <c r="I112" s="18"/>
      <c r="J112" s="59"/>
      <c r="K112" s="59"/>
      <c r="L112" s="59"/>
      <c r="M112" s="152"/>
      <c r="N112" s="152"/>
      <c r="O112" s="20"/>
      <c r="P112" s="20"/>
      <c r="Q112" s="20"/>
      <c r="R112" s="20"/>
      <c r="S112" s="20"/>
      <c r="T112" s="20"/>
      <c r="U112" s="208"/>
    </row>
    <row r="113" spans="1:21" x14ac:dyDescent="0.25">
      <c r="A113" s="149"/>
      <c r="B113" s="150"/>
      <c r="C113" s="151"/>
      <c r="D113" s="151"/>
      <c r="E113" s="14"/>
      <c r="F113" s="18"/>
      <c r="G113" s="14"/>
      <c r="H113" s="18"/>
      <c r="I113" s="18"/>
      <c r="J113" s="59"/>
      <c r="K113" s="59"/>
      <c r="L113" s="59"/>
      <c r="M113" s="152"/>
      <c r="N113" s="152"/>
      <c r="O113" s="20"/>
      <c r="P113" s="20"/>
      <c r="Q113" s="20"/>
      <c r="R113" s="20"/>
      <c r="S113" s="20"/>
      <c r="T113" s="20"/>
      <c r="U113" s="208"/>
    </row>
    <row r="114" spans="1:21" x14ac:dyDescent="0.25">
      <c r="A114" s="149"/>
      <c r="B114" s="150"/>
      <c r="C114" s="151"/>
      <c r="D114" s="151"/>
      <c r="E114" s="14"/>
      <c r="F114" s="18"/>
      <c r="G114" s="14"/>
      <c r="H114" s="18"/>
      <c r="I114" s="18"/>
      <c r="J114" s="59"/>
      <c r="K114" s="59"/>
      <c r="L114" s="59"/>
      <c r="M114" s="152"/>
      <c r="N114" s="152"/>
      <c r="O114" s="20"/>
      <c r="P114" s="20"/>
      <c r="Q114" s="20"/>
      <c r="R114" s="20"/>
      <c r="S114" s="20"/>
      <c r="T114" s="20"/>
      <c r="U114" s="208"/>
    </row>
    <row r="115" spans="1:21" x14ac:dyDescent="0.25">
      <c r="A115" s="149"/>
      <c r="B115" s="150"/>
      <c r="C115" s="151"/>
      <c r="D115" s="151"/>
      <c r="E115" s="14"/>
      <c r="F115" s="18"/>
      <c r="G115" s="14"/>
      <c r="H115" s="18"/>
      <c r="I115" s="18"/>
      <c r="J115" s="59"/>
      <c r="K115" s="59"/>
      <c r="L115" s="59"/>
      <c r="M115" s="152"/>
      <c r="N115" s="152"/>
      <c r="O115" s="20"/>
      <c r="P115" s="20"/>
      <c r="Q115" s="20"/>
      <c r="R115" s="20"/>
      <c r="S115" s="20"/>
      <c r="T115" s="20"/>
      <c r="U115" s="208"/>
    </row>
    <row r="116" spans="1:21" x14ac:dyDescent="0.25">
      <c r="A116" s="149"/>
      <c r="B116" s="150"/>
      <c r="C116" s="151"/>
      <c r="D116" s="151"/>
      <c r="E116" s="14"/>
      <c r="F116" s="18"/>
      <c r="G116" s="14"/>
      <c r="H116" s="18"/>
      <c r="I116" s="18"/>
      <c r="J116" s="59"/>
      <c r="K116" s="59"/>
      <c r="L116" s="59"/>
      <c r="M116" s="152"/>
      <c r="N116" s="152"/>
      <c r="O116" s="20"/>
      <c r="P116" s="20"/>
      <c r="Q116" s="20"/>
      <c r="R116" s="20"/>
      <c r="S116" s="20"/>
      <c r="T116" s="20"/>
      <c r="U116" s="208"/>
    </row>
    <row r="117" spans="1:21" x14ac:dyDescent="0.25">
      <c r="A117" s="149"/>
      <c r="B117" s="150"/>
      <c r="C117" s="151"/>
      <c r="D117" s="151"/>
      <c r="E117" s="14"/>
      <c r="F117" s="18"/>
      <c r="G117" s="14"/>
      <c r="H117" s="18"/>
      <c r="I117" s="18"/>
      <c r="J117" s="59"/>
      <c r="K117" s="59"/>
      <c r="L117" s="59"/>
      <c r="M117" s="152"/>
      <c r="N117" s="152"/>
      <c r="O117" s="20"/>
      <c r="P117" s="20"/>
      <c r="Q117" s="20"/>
      <c r="R117" s="20"/>
      <c r="S117" s="20"/>
      <c r="T117" s="20"/>
      <c r="U117" s="208"/>
    </row>
    <row r="118" spans="1:21" x14ac:dyDescent="0.25">
      <c r="A118" s="149"/>
      <c r="B118" s="150"/>
      <c r="C118" s="151"/>
      <c r="D118" s="151"/>
      <c r="E118" s="14"/>
      <c r="F118" s="18"/>
      <c r="G118" s="14"/>
      <c r="H118" s="18"/>
      <c r="I118" s="18"/>
      <c r="J118" s="59"/>
      <c r="K118" s="59"/>
      <c r="L118" s="59"/>
      <c r="M118" s="152"/>
      <c r="N118" s="152"/>
      <c r="O118" s="20"/>
      <c r="P118" s="20"/>
      <c r="Q118" s="20"/>
      <c r="R118" s="20"/>
      <c r="S118" s="20"/>
      <c r="T118" s="20"/>
      <c r="U118" s="208"/>
    </row>
    <row r="119" spans="1:21" x14ac:dyDescent="0.25">
      <c r="A119" s="149"/>
      <c r="B119" s="150"/>
      <c r="C119" s="151"/>
      <c r="D119" s="151"/>
      <c r="E119" s="14"/>
      <c r="F119" s="18"/>
      <c r="G119" s="14"/>
      <c r="H119" s="18"/>
      <c r="I119" s="18"/>
      <c r="J119" s="59"/>
      <c r="K119" s="59"/>
      <c r="L119" s="59"/>
      <c r="M119" s="152"/>
      <c r="N119" s="152"/>
      <c r="O119" s="20"/>
      <c r="P119" s="20"/>
      <c r="Q119" s="20"/>
      <c r="R119" s="20"/>
      <c r="S119" s="20"/>
      <c r="T119" s="20"/>
      <c r="U119" s="208"/>
    </row>
    <row r="120" spans="1:21" x14ac:dyDescent="0.25">
      <c r="A120" s="149"/>
      <c r="B120" s="150"/>
      <c r="C120" s="151"/>
      <c r="D120" s="151"/>
      <c r="E120" s="14"/>
      <c r="F120" s="18"/>
      <c r="G120" s="14"/>
      <c r="H120" s="18"/>
      <c r="I120" s="18"/>
      <c r="J120" s="59"/>
      <c r="K120" s="59"/>
      <c r="L120" s="59"/>
      <c r="M120" s="152"/>
      <c r="N120" s="152"/>
      <c r="O120" s="20"/>
      <c r="P120" s="20"/>
      <c r="Q120" s="20"/>
      <c r="R120" s="20"/>
      <c r="S120" s="20"/>
      <c r="T120" s="20"/>
      <c r="U120" s="208"/>
    </row>
    <row r="121" spans="1:21" x14ac:dyDescent="0.25">
      <c r="A121" s="149"/>
      <c r="B121" s="150"/>
      <c r="C121" s="151"/>
      <c r="D121" s="151"/>
      <c r="E121" s="14"/>
      <c r="F121" s="18"/>
      <c r="G121" s="14"/>
      <c r="H121" s="18"/>
      <c r="I121" s="18"/>
      <c r="J121" s="59"/>
      <c r="K121" s="59"/>
      <c r="L121" s="59"/>
      <c r="M121" s="152"/>
      <c r="N121" s="152"/>
      <c r="O121" s="20"/>
      <c r="P121" s="20"/>
      <c r="Q121" s="20"/>
      <c r="R121" s="20"/>
      <c r="S121" s="20"/>
      <c r="T121" s="20"/>
      <c r="U121" s="208"/>
    </row>
    <row r="122" spans="1:21" x14ac:dyDescent="0.25">
      <c r="A122" s="149"/>
      <c r="B122" s="150"/>
      <c r="C122" s="151"/>
      <c r="D122" s="151"/>
      <c r="E122" s="14"/>
      <c r="F122" s="18"/>
      <c r="G122" s="14"/>
      <c r="H122" s="18"/>
      <c r="I122" s="18"/>
      <c r="J122" s="59"/>
      <c r="K122" s="59"/>
      <c r="L122" s="59"/>
      <c r="M122" s="152"/>
      <c r="N122" s="152"/>
      <c r="O122" s="20"/>
      <c r="P122" s="20"/>
      <c r="Q122" s="20"/>
      <c r="R122" s="20"/>
      <c r="S122" s="20"/>
      <c r="T122" s="20"/>
      <c r="U122" s="208"/>
    </row>
    <row r="123" spans="1:21" x14ac:dyDescent="0.25">
      <c r="A123" s="149"/>
      <c r="B123" s="150"/>
      <c r="C123" s="151"/>
      <c r="D123" s="151"/>
      <c r="E123" s="14"/>
      <c r="F123" s="18"/>
      <c r="G123" s="14"/>
      <c r="H123" s="18"/>
      <c r="I123" s="18"/>
      <c r="J123" s="59"/>
      <c r="K123" s="59"/>
      <c r="L123" s="59"/>
      <c r="M123" s="152"/>
      <c r="N123" s="152"/>
      <c r="O123" s="20"/>
      <c r="P123" s="20"/>
      <c r="Q123" s="20"/>
      <c r="R123" s="20"/>
      <c r="S123" s="20"/>
      <c r="T123" s="20"/>
      <c r="U123" s="208"/>
    </row>
    <row r="124" spans="1:21" x14ac:dyDescent="0.25">
      <c r="A124" s="149"/>
      <c r="B124" s="150"/>
      <c r="C124" s="151"/>
      <c r="D124" s="151"/>
      <c r="E124" s="14"/>
      <c r="F124" s="18"/>
      <c r="G124" s="14"/>
      <c r="H124" s="18"/>
      <c r="I124" s="18"/>
      <c r="J124" s="59"/>
      <c r="K124" s="59"/>
      <c r="L124" s="59"/>
      <c r="M124" s="152"/>
      <c r="N124" s="152"/>
      <c r="O124" s="20"/>
      <c r="P124" s="20"/>
      <c r="Q124" s="20"/>
      <c r="R124" s="20"/>
      <c r="S124" s="20"/>
      <c r="T124" s="20"/>
      <c r="U124" s="208"/>
    </row>
    <row r="125" spans="1:21" x14ac:dyDescent="0.25">
      <c r="A125" s="149"/>
      <c r="B125" s="150"/>
      <c r="C125" s="151"/>
      <c r="D125" s="151"/>
      <c r="E125" s="14"/>
      <c r="F125" s="18"/>
      <c r="G125" s="14"/>
      <c r="H125" s="18"/>
      <c r="I125" s="18"/>
      <c r="J125" s="59"/>
      <c r="K125" s="59"/>
      <c r="L125" s="59"/>
      <c r="M125" s="152"/>
      <c r="N125" s="152"/>
      <c r="O125" s="20"/>
      <c r="P125" s="20"/>
      <c r="Q125" s="20"/>
      <c r="R125" s="20"/>
      <c r="S125" s="20"/>
      <c r="T125" s="20"/>
      <c r="U125" s="208"/>
    </row>
    <row r="126" spans="1:21" x14ac:dyDescent="0.25">
      <c r="A126" s="149"/>
      <c r="B126" s="150"/>
      <c r="C126" s="151"/>
      <c r="D126" s="151"/>
      <c r="E126" s="14"/>
      <c r="F126" s="18"/>
      <c r="G126" s="14"/>
      <c r="H126" s="18"/>
      <c r="I126" s="18"/>
      <c r="J126" s="59"/>
      <c r="K126" s="59"/>
      <c r="L126" s="59"/>
      <c r="M126" s="152"/>
      <c r="N126" s="152"/>
      <c r="O126" s="20"/>
      <c r="P126" s="20"/>
      <c r="Q126" s="20"/>
      <c r="R126" s="20"/>
      <c r="S126" s="20"/>
      <c r="T126" s="20"/>
      <c r="U126" s="208"/>
    </row>
    <row r="127" spans="1:21" x14ac:dyDescent="0.25">
      <c r="A127" s="149"/>
      <c r="B127" s="150"/>
      <c r="C127" s="151"/>
      <c r="D127" s="151"/>
      <c r="E127" s="14"/>
      <c r="F127" s="18"/>
      <c r="G127" s="14"/>
      <c r="H127" s="18"/>
      <c r="I127" s="18"/>
      <c r="J127" s="59"/>
      <c r="K127" s="59"/>
      <c r="L127" s="59"/>
      <c r="M127" s="152"/>
      <c r="N127" s="152"/>
      <c r="O127" s="20"/>
      <c r="P127" s="20"/>
      <c r="Q127" s="20"/>
      <c r="R127" s="20"/>
      <c r="S127" s="20"/>
      <c r="T127" s="20"/>
      <c r="U127" s="208"/>
    </row>
    <row r="128" spans="1:21" x14ac:dyDescent="0.25">
      <c r="A128" s="149"/>
      <c r="B128" s="150"/>
      <c r="C128" s="151"/>
      <c r="D128" s="151"/>
      <c r="E128" s="14"/>
      <c r="F128" s="18"/>
      <c r="G128" s="14"/>
      <c r="H128" s="18"/>
      <c r="I128" s="18"/>
      <c r="J128" s="59"/>
      <c r="K128" s="59"/>
      <c r="L128" s="59"/>
      <c r="M128" s="152"/>
      <c r="N128" s="152"/>
      <c r="O128" s="20"/>
      <c r="P128" s="20"/>
      <c r="Q128" s="20"/>
      <c r="R128" s="20"/>
      <c r="S128" s="20"/>
      <c r="T128" s="20"/>
      <c r="U128" s="208"/>
    </row>
    <row r="129" spans="1:21" x14ac:dyDescent="0.25">
      <c r="A129" s="149"/>
      <c r="B129" s="150"/>
      <c r="C129" s="151"/>
      <c r="D129" s="151"/>
      <c r="E129" s="14"/>
      <c r="F129" s="18"/>
      <c r="G129" s="14"/>
      <c r="H129" s="18"/>
      <c r="I129" s="18"/>
      <c r="J129" s="59"/>
      <c r="K129" s="59"/>
      <c r="L129" s="59"/>
      <c r="M129" s="152"/>
      <c r="N129" s="152"/>
      <c r="O129" s="20"/>
      <c r="P129" s="20"/>
      <c r="Q129" s="20"/>
      <c r="R129" s="20"/>
      <c r="S129" s="20"/>
      <c r="T129" s="20"/>
      <c r="U129" s="208"/>
    </row>
    <row r="130" spans="1:21" x14ac:dyDescent="0.25">
      <c r="A130" s="149"/>
      <c r="B130" s="150"/>
      <c r="C130" s="151"/>
      <c r="D130" s="151"/>
      <c r="E130" s="14"/>
      <c r="F130" s="18"/>
      <c r="G130" s="14"/>
      <c r="H130" s="18"/>
      <c r="I130" s="18"/>
      <c r="J130" s="59"/>
      <c r="K130" s="59"/>
      <c r="L130" s="59"/>
      <c r="M130" s="152"/>
      <c r="N130" s="152"/>
      <c r="O130" s="20"/>
      <c r="P130" s="20"/>
      <c r="Q130" s="20"/>
      <c r="R130" s="20"/>
      <c r="S130" s="20"/>
      <c r="T130" s="20"/>
      <c r="U130" s="208"/>
    </row>
    <row r="131" spans="1:21" x14ac:dyDescent="0.25">
      <c r="A131" s="149"/>
      <c r="B131" s="150"/>
      <c r="C131" s="151"/>
      <c r="D131" s="151"/>
      <c r="E131" s="14"/>
      <c r="F131" s="18"/>
      <c r="G131" s="14"/>
      <c r="H131" s="18"/>
      <c r="I131" s="18"/>
      <c r="J131" s="59"/>
      <c r="K131" s="59"/>
      <c r="L131" s="59"/>
      <c r="M131" s="152"/>
      <c r="N131" s="152"/>
      <c r="O131" s="20"/>
      <c r="P131" s="20"/>
      <c r="Q131" s="20"/>
      <c r="R131" s="20"/>
      <c r="S131" s="20"/>
      <c r="T131" s="20"/>
      <c r="U131" s="208"/>
    </row>
    <row r="132" spans="1:21" x14ac:dyDescent="0.25">
      <c r="A132" s="149"/>
      <c r="B132" s="150"/>
      <c r="C132" s="151"/>
      <c r="D132" s="151"/>
      <c r="E132" s="14"/>
      <c r="F132" s="18"/>
      <c r="G132" s="14"/>
      <c r="H132" s="18"/>
      <c r="I132" s="18"/>
      <c r="J132" s="59"/>
      <c r="K132" s="59"/>
      <c r="L132" s="59"/>
      <c r="M132" s="152"/>
      <c r="N132" s="152"/>
      <c r="O132" s="20"/>
      <c r="P132" s="20"/>
      <c r="Q132" s="20"/>
      <c r="R132" s="20"/>
      <c r="S132" s="20"/>
      <c r="T132" s="20"/>
      <c r="U132" s="208"/>
    </row>
    <row r="133" spans="1:21" x14ac:dyDescent="0.25">
      <c r="A133" s="149"/>
      <c r="B133" s="150"/>
      <c r="C133" s="151"/>
      <c r="D133" s="151"/>
      <c r="E133" s="14"/>
      <c r="F133" s="18"/>
      <c r="G133" s="14"/>
      <c r="H133" s="18"/>
      <c r="I133" s="18"/>
      <c r="J133" s="59"/>
      <c r="K133" s="59"/>
      <c r="L133" s="59"/>
      <c r="M133" s="152"/>
      <c r="N133" s="152"/>
      <c r="O133" s="20"/>
      <c r="P133" s="20"/>
      <c r="Q133" s="20"/>
      <c r="R133" s="20"/>
      <c r="S133" s="20"/>
      <c r="T133" s="20"/>
      <c r="U133" s="208"/>
    </row>
    <row r="134" spans="1:21" x14ac:dyDescent="0.25">
      <c r="A134" s="149"/>
      <c r="B134" s="150"/>
      <c r="C134" s="151"/>
      <c r="D134" s="151"/>
      <c r="E134" s="14"/>
      <c r="F134" s="18"/>
      <c r="G134" s="14"/>
      <c r="H134" s="18"/>
      <c r="I134" s="18"/>
      <c r="J134" s="59"/>
      <c r="K134" s="59"/>
      <c r="L134" s="59"/>
      <c r="M134" s="152"/>
      <c r="N134" s="152"/>
      <c r="O134" s="20"/>
      <c r="P134" s="20"/>
      <c r="Q134" s="20"/>
      <c r="R134" s="20"/>
      <c r="S134" s="20"/>
      <c r="T134" s="20"/>
      <c r="U134" s="208"/>
    </row>
    <row r="135" spans="1:21" x14ac:dyDescent="0.25">
      <c r="A135" s="149"/>
      <c r="B135" s="150"/>
      <c r="C135" s="151"/>
      <c r="D135" s="151"/>
      <c r="E135" s="14"/>
      <c r="F135" s="18"/>
      <c r="G135" s="14"/>
      <c r="H135" s="18"/>
      <c r="I135" s="18"/>
      <c r="J135" s="59"/>
      <c r="K135" s="59"/>
      <c r="L135" s="59"/>
      <c r="M135" s="152"/>
      <c r="N135" s="152"/>
      <c r="O135" s="20"/>
      <c r="P135" s="20"/>
      <c r="Q135" s="20"/>
      <c r="R135" s="20"/>
      <c r="S135" s="20"/>
      <c r="T135" s="20"/>
      <c r="U135" s="208"/>
    </row>
    <row r="136" spans="1:21" x14ac:dyDescent="0.25">
      <c r="A136" s="149"/>
      <c r="B136" s="150"/>
      <c r="C136" s="151"/>
      <c r="D136" s="151"/>
      <c r="E136" s="14"/>
      <c r="F136" s="18"/>
      <c r="G136" s="14"/>
      <c r="H136" s="18"/>
      <c r="I136" s="18"/>
      <c r="J136" s="59"/>
      <c r="K136" s="59"/>
      <c r="L136" s="59"/>
      <c r="M136" s="152"/>
      <c r="N136" s="152"/>
      <c r="O136" s="20"/>
      <c r="P136" s="20"/>
      <c r="Q136" s="20"/>
      <c r="R136" s="20"/>
      <c r="S136" s="20"/>
      <c r="T136" s="20"/>
      <c r="U136" s="208"/>
    </row>
    <row r="137" spans="1:21" x14ac:dyDescent="0.25">
      <c r="A137" s="149"/>
      <c r="B137" s="150"/>
      <c r="C137" s="151"/>
      <c r="D137" s="151"/>
      <c r="E137" s="14"/>
      <c r="F137" s="18"/>
      <c r="G137" s="14"/>
      <c r="H137" s="18"/>
      <c r="I137" s="18"/>
      <c r="J137" s="59"/>
      <c r="K137" s="59"/>
      <c r="L137" s="59"/>
      <c r="M137" s="152"/>
      <c r="N137" s="152"/>
      <c r="O137" s="20"/>
      <c r="P137" s="20"/>
      <c r="Q137" s="20"/>
      <c r="R137" s="20"/>
      <c r="S137" s="20"/>
      <c r="T137" s="20"/>
      <c r="U137" s="208"/>
    </row>
    <row r="138" spans="1:21" x14ac:dyDescent="0.25">
      <c r="A138" s="149"/>
      <c r="B138" s="150"/>
      <c r="C138" s="151"/>
      <c r="D138" s="151"/>
      <c r="E138" s="14"/>
      <c r="F138" s="18"/>
      <c r="G138" s="14"/>
      <c r="H138" s="18"/>
      <c r="I138" s="18"/>
      <c r="J138" s="59"/>
      <c r="K138" s="59"/>
      <c r="L138" s="59"/>
      <c r="M138" s="152"/>
      <c r="N138" s="152"/>
      <c r="O138" s="20"/>
      <c r="P138" s="20"/>
      <c r="Q138" s="20"/>
      <c r="R138" s="20"/>
      <c r="S138" s="20"/>
      <c r="T138" s="20"/>
      <c r="U138" s="208"/>
    </row>
    <row r="139" spans="1:21" x14ac:dyDescent="0.25">
      <c r="A139" s="149"/>
      <c r="B139" s="150"/>
      <c r="C139" s="151"/>
      <c r="D139" s="151"/>
      <c r="E139" s="14"/>
      <c r="F139" s="18"/>
      <c r="G139" s="14"/>
      <c r="H139" s="18"/>
      <c r="I139" s="18"/>
      <c r="J139" s="59"/>
      <c r="K139" s="59"/>
      <c r="L139" s="59"/>
      <c r="M139" s="152"/>
      <c r="N139" s="152"/>
      <c r="O139" s="20"/>
      <c r="P139" s="20"/>
      <c r="Q139" s="20"/>
      <c r="R139" s="20"/>
      <c r="S139" s="20"/>
      <c r="T139" s="20"/>
      <c r="U139" s="208"/>
    </row>
    <row r="140" spans="1:21" x14ac:dyDescent="0.25">
      <c r="A140" s="149"/>
      <c r="B140" s="150"/>
      <c r="C140" s="151"/>
      <c r="D140" s="151"/>
      <c r="E140" s="14"/>
      <c r="F140" s="18"/>
      <c r="G140" s="14"/>
      <c r="H140" s="18"/>
      <c r="I140" s="18"/>
      <c r="J140" s="59"/>
      <c r="K140" s="59"/>
      <c r="L140" s="59"/>
      <c r="M140" s="152"/>
      <c r="N140" s="152"/>
      <c r="O140" s="20"/>
      <c r="P140" s="20"/>
      <c r="Q140" s="20"/>
      <c r="R140" s="20"/>
      <c r="S140" s="20"/>
      <c r="T140" s="20"/>
      <c r="U140" s="208"/>
    </row>
    <row r="141" spans="1:21" x14ac:dyDescent="0.25">
      <c r="A141" s="149"/>
      <c r="B141" s="150"/>
      <c r="C141" s="151"/>
      <c r="D141" s="151"/>
      <c r="E141" s="14"/>
      <c r="F141" s="18"/>
      <c r="G141" s="14"/>
      <c r="H141" s="18"/>
      <c r="I141" s="18"/>
      <c r="J141" s="59"/>
      <c r="K141" s="59"/>
      <c r="L141" s="59"/>
      <c r="M141" s="152"/>
      <c r="N141" s="152"/>
      <c r="O141" s="20"/>
      <c r="P141" s="20"/>
      <c r="Q141" s="20"/>
      <c r="R141" s="20"/>
      <c r="S141" s="20"/>
      <c r="T141" s="20"/>
      <c r="U141" s="208"/>
    </row>
    <row r="142" spans="1:21" x14ac:dyDescent="0.25">
      <c r="A142" s="149"/>
      <c r="B142" s="150"/>
      <c r="C142" s="151"/>
      <c r="D142" s="151"/>
      <c r="E142" s="14"/>
      <c r="F142" s="18"/>
      <c r="G142" s="14"/>
      <c r="H142" s="18"/>
      <c r="I142" s="18"/>
      <c r="J142" s="59"/>
      <c r="K142" s="59"/>
      <c r="L142" s="59"/>
      <c r="M142" s="152"/>
      <c r="N142" s="152"/>
      <c r="O142" s="20"/>
      <c r="P142" s="20"/>
      <c r="Q142" s="20"/>
      <c r="R142" s="20"/>
      <c r="S142" s="20"/>
      <c r="T142" s="20"/>
      <c r="U142" s="208"/>
    </row>
    <row r="143" spans="1:21" x14ac:dyDescent="0.25">
      <c r="A143" s="149"/>
      <c r="B143" s="150"/>
      <c r="C143" s="151"/>
      <c r="D143" s="151"/>
      <c r="E143" s="14"/>
      <c r="F143" s="18"/>
      <c r="G143" s="14"/>
      <c r="H143" s="18"/>
      <c r="I143" s="18"/>
      <c r="J143" s="59"/>
      <c r="K143" s="59"/>
      <c r="L143" s="59"/>
      <c r="M143" s="152"/>
      <c r="N143" s="152"/>
      <c r="O143" s="20"/>
      <c r="P143" s="20"/>
      <c r="Q143" s="20"/>
      <c r="R143" s="20"/>
      <c r="S143" s="20"/>
      <c r="T143" s="20"/>
      <c r="U143" s="208"/>
    </row>
    <row r="144" spans="1:21" x14ac:dyDescent="0.25">
      <c r="A144" s="149"/>
      <c r="B144" s="150"/>
      <c r="C144" s="151"/>
      <c r="D144" s="151"/>
      <c r="E144" s="14"/>
      <c r="F144" s="18"/>
      <c r="G144" s="14"/>
      <c r="H144" s="18"/>
      <c r="I144" s="18"/>
      <c r="J144" s="59"/>
      <c r="K144" s="59"/>
      <c r="L144" s="59"/>
      <c r="M144" s="152"/>
      <c r="N144" s="152"/>
      <c r="O144" s="20"/>
      <c r="P144" s="20"/>
      <c r="Q144" s="20"/>
      <c r="R144" s="20"/>
      <c r="S144" s="20"/>
      <c r="T144" s="20"/>
      <c r="U144" s="208"/>
    </row>
    <row r="145" spans="1:21" x14ac:dyDescent="0.25">
      <c r="A145" s="149"/>
      <c r="B145" s="150"/>
      <c r="C145" s="151"/>
      <c r="D145" s="151"/>
      <c r="E145" s="14"/>
      <c r="F145" s="18"/>
      <c r="G145" s="14"/>
      <c r="H145" s="18"/>
      <c r="I145" s="18"/>
      <c r="J145" s="59"/>
      <c r="K145" s="59"/>
      <c r="L145" s="59"/>
      <c r="M145" s="152"/>
      <c r="N145" s="152"/>
      <c r="O145" s="20"/>
      <c r="P145" s="20"/>
      <c r="Q145" s="20"/>
      <c r="R145" s="20"/>
      <c r="S145" s="20"/>
      <c r="T145" s="20"/>
      <c r="U145" s="208"/>
    </row>
    <row r="146" spans="1:21" x14ac:dyDescent="0.25">
      <c r="A146" s="149"/>
      <c r="B146" s="150"/>
      <c r="C146" s="151"/>
      <c r="D146" s="151"/>
      <c r="E146" s="14"/>
      <c r="F146" s="18"/>
      <c r="G146" s="14"/>
      <c r="H146" s="18"/>
      <c r="I146" s="18"/>
      <c r="J146" s="59"/>
      <c r="K146" s="59"/>
      <c r="L146" s="59"/>
      <c r="M146" s="152"/>
      <c r="N146" s="152"/>
      <c r="O146" s="20"/>
      <c r="P146" s="20"/>
      <c r="Q146" s="20"/>
      <c r="R146" s="20"/>
      <c r="S146" s="20"/>
      <c r="T146" s="20"/>
      <c r="U146" s="208"/>
    </row>
    <row r="147" spans="1:21" x14ac:dyDescent="0.25">
      <c r="A147" s="149"/>
      <c r="B147" s="150"/>
      <c r="C147" s="151"/>
      <c r="D147" s="151"/>
      <c r="E147" s="14"/>
      <c r="F147" s="18"/>
      <c r="G147" s="14"/>
      <c r="H147" s="18"/>
      <c r="I147" s="18"/>
      <c r="J147" s="59"/>
      <c r="K147" s="59"/>
      <c r="L147" s="59"/>
      <c r="M147" s="152"/>
      <c r="N147" s="152"/>
      <c r="O147" s="20"/>
      <c r="P147" s="20"/>
      <c r="Q147" s="20"/>
      <c r="R147" s="20"/>
      <c r="S147" s="20"/>
      <c r="T147" s="20"/>
      <c r="U147" s="208"/>
    </row>
    <row r="148" spans="1:21" x14ac:dyDescent="0.25">
      <c r="A148" s="149"/>
      <c r="B148" s="150"/>
      <c r="C148" s="151"/>
      <c r="D148" s="151"/>
      <c r="E148" s="14"/>
      <c r="F148" s="18"/>
      <c r="G148" s="14"/>
      <c r="H148" s="18"/>
      <c r="I148" s="18"/>
      <c r="J148" s="59"/>
      <c r="K148" s="59"/>
      <c r="L148" s="59"/>
      <c r="M148" s="152"/>
      <c r="N148" s="152"/>
      <c r="O148" s="20"/>
      <c r="P148" s="20"/>
      <c r="Q148" s="20"/>
      <c r="R148" s="20"/>
      <c r="S148" s="20"/>
      <c r="T148" s="20"/>
      <c r="U148" s="208"/>
    </row>
    <row r="149" spans="1:21" x14ac:dyDescent="0.25">
      <c r="A149" s="149"/>
      <c r="B149" s="150"/>
      <c r="C149" s="151"/>
      <c r="D149" s="151"/>
      <c r="E149" s="14"/>
      <c r="F149" s="18"/>
      <c r="G149" s="14"/>
      <c r="H149" s="18"/>
      <c r="I149" s="18"/>
      <c r="J149" s="59"/>
      <c r="K149" s="59"/>
      <c r="L149" s="59"/>
      <c r="M149" s="152"/>
      <c r="N149" s="152"/>
      <c r="O149" s="20"/>
      <c r="P149" s="20"/>
      <c r="Q149" s="20"/>
      <c r="R149" s="20"/>
      <c r="S149" s="20"/>
      <c r="T149" s="20"/>
      <c r="U149" s="208"/>
    </row>
    <row r="150" spans="1:21" x14ac:dyDescent="0.25">
      <c r="A150" s="149"/>
      <c r="B150" s="150"/>
      <c r="C150" s="151"/>
      <c r="D150" s="151"/>
      <c r="E150" s="14"/>
      <c r="F150" s="18"/>
      <c r="G150" s="14"/>
      <c r="H150" s="18"/>
      <c r="I150" s="18"/>
      <c r="J150" s="59"/>
      <c r="K150" s="59"/>
      <c r="L150" s="59"/>
      <c r="M150" s="152"/>
      <c r="N150" s="152"/>
      <c r="O150" s="20"/>
      <c r="P150" s="20"/>
      <c r="Q150" s="20"/>
      <c r="R150" s="20"/>
      <c r="S150" s="20"/>
      <c r="T150" s="20"/>
      <c r="U150" s="208"/>
    </row>
    <row r="151" spans="1:21" x14ac:dyDescent="0.25">
      <c r="A151" s="149"/>
      <c r="B151" s="150"/>
      <c r="C151" s="151"/>
      <c r="D151" s="151"/>
      <c r="E151" s="14"/>
      <c r="F151" s="18"/>
      <c r="G151" s="14"/>
      <c r="H151" s="18"/>
      <c r="I151" s="18"/>
      <c r="J151" s="59"/>
      <c r="K151" s="59"/>
      <c r="L151" s="59"/>
      <c r="M151" s="152"/>
      <c r="N151" s="152"/>
      <c r="O151" s="20"/>
      <c r="P151" s="20"/>
      <c r="Q151" s="20"/>
      <c r="R151" s="20"/>
      <c r="S151" s="20"/>
      <c r="T151" s="20"/>
      <c r="U151" s="208"/>
    </row>
    <row r="152" spans="1:21" x14ac:dyDescent="0.25">
      <c r="A152" s="149"/>
      <c r="B152" s="150"/>
      <c r="C152" s="151"/>
      <c r="D152" s="151"/>
      <c r="E152" s="14"/>
      <c r="F152" s="18"/>
      <c r="G152" s="14"/>
      <c r="H152" s="18"/>
      <c r="I152" s="18"/>
      <c r="J152" s="59"/>
      <c r="K152" s="59"/>
      <c r="L152" s="59"/>
      <c r="M152" s="152"/>
      <c r="N152" s="152"/>
      <c r="O152" s="20"/>
      <c r="P152" s="20"/>
      <c r="Q152" s="20"/>
      <c r="R152" s="20"/>
      <c r="S152" s="20"/>
      <c r="T152" s="20"/>
      <c r="U152" s="208"/>
    </row>
    <row r="153" spans="1:21" x14ac:dyDescent="0.25">
      <c r="A153" s="149"/>
      <c r="B153" s="150"/>
      <c r="C153" s="151"/>
      <c r="D153" s="151"/>
      <c r="E153" s="14"/>
      <c r="F153" s="18"/>
      <c r="G153" s="14"/>
      <c r="H153" s="18"/>
      <c r="I153" s="18"/>
      <c r="J153" s="59"/>
      <c r="K153" s="59"/>
      <c r="L153" s="59"/>
      <c r="M153" s="152"/>
      <c r="N153" s="152"/>
      <c r="O153" s="20"/>
      <c r="P153" s="20"/>
      <c r="Q153" s="20"/>
      <c r="R153" s="20"/>
      <c r="S153" s="20"/>
      <c r="T153" s="20"/>
      <c r="U153" s="208"/>
    </row>
    <row r="154" spans="1:21" x14ac:dyDescent="0.25">
      <c r="A154" s="149"/>
      <c r="B154" s="150"/>
      <c r="C154" s="151"/>
      <c r="D154" s="151"/>
      <c r="E154" s="14"/>
      <c r="F154" s="18"/>
      <c r="G154" s="14"/>
      <c r="H154" s="18"/>
      <c r="I154" s="18"/>
      <c r="J154" s="59"/>
      <c r="K154" s="59"/>
      <c r="L154" s="59"/>
      <c r="M154" s="152"/>
      <c r="N154" s="152"/>
      <c r="O154" s="20"/>
      <c r="P154" s="20"/>
      <c r="Q154" s="20"/>
      <c r="R154" s="20"/>
      <c r="S154" s="20"/>
      <c r="T154" s="20"/>
      <c r="U154" s="208"/>
    </row>
    <row r="155" spans="1:21" x14ac:dyDescent="0.25">
      <c r="A155" s="149"/>
      <c r="B155" s="150"/>
      <c r="C155" s="151"/>
      <c r="D155" s="151"/>
      <c r="E155" s="14"/>
      <c r="F155" s="18"/>
      <c r="G155" s="14"/>
      <c r="H155" s="18"/>
      <c r="I155" s="18"/>
      <c r="J155" s="59"/>
      <c r="K155" s="59"/>
      <c r="L155" s="59"/>
      <c r="M155" s="152"/>
      <c r="N155" s="152"/>
      <c r="O155" s="20"/>
      <c r="P155" s="20"/>
      <c r="Q155" s="20"/>
      <c r="R155" s="20"/>
      <c r="S155" s="20"/>
      <c r="T155" s="20"/>
      <c r="U155" s="208"/>
    </row>
    <row r="156" spans="1:21" x14ac:dyDescent="0.25">
      <c r="A156" s="149"/>
      <c r="B156" s="150"/>
      <c r="C156" s="151"/>
      <c r="D156" s="151"/>
      <c r="E156" s="14"/>
      <c r="F156" s="18"/>
      <c r="G156" s="14"/>
      <c r="H156" s="18"/>
      <c r="I156" s="18"/>
      <c r="J156" s="59"/>
      <c r="K156" s="59"/>
      <c r="L156" s="59"/>
      <c r="M156" s="152"/>
      <c r="N156" s="152"/>
      <c r="O156" s="20"/>
      <c r="P156" s="20"/>
      <c r="Q156" s="20"/>
      <c r="R156" s="20"/>
      <c r="S156" s="20"/>
      <c r="T156" s="20"/>
      <c r="U156" s="208"/>
    </row>
    <row r="157" spans="1:21" x14ac:dyDescent="0.25">
      <c r="A157" s="149"/>
      <c r="B157" s="150"/>
      <c r="C157" s="151"/>
      <c r="D157" s="151"/>
      <c r="E157" s="14"/>
      <c r="F157" s="18"/>
      <c r="G157" s="14"/>
      <c r="H157" s="18"/>
      <c r="I157" s="18"/>
      <c r="J157" s="59"/>
      <c r="K157" s="59"/>
      <c r="L157" s="59"/>
      <c r="M157" s="152"/>
      <c r="N157" s="152"/>
      <c r="O157" s="20"/>
      <c r="P157" s="20"/>
      <c r="Q157" s="20"/>
      <c r="R157" s="20"/>
      <c r="S157" s="20"/>
      <c r="T157" s="20"/>
      <c r="U157" s="208"/>
    </row>
    <row r="158" spans="1:21" x14ac:dyDescent="0.25">
      <c r="A158" s="149"/>
      <c r="B158" s="150"/>
      <c r="C158" s="151"/>
      <c r="D158" s="151"/>
      <c r="E158" s="14"/>
      <c r="F158" s="18"/>
      <c r="G158" s="14"/>
      <c r="H158" s="18"/>
      <c r="I158" s="18"/>
      <c r="J158" s="59"/>
      <c r="K158" s="59"/>
      <c r="L158" s="59"/>
      <c r="M158" s="152"/>
      <c r="N158" s="152"/>
      <c r="O158" s="20"/>
      <c r="P158" s="20"/>
      <c r="Q158" s="20"/>
      <c r="R158" s="20"/>
      <c r="S158" s="20"/>
      <c r="T158" s="20"/>
      <c r="U158" s="208"/>
    </row>
    <row r="159" spans="1:21" x14ac:dyDescent="0.25">
      <c r="A159" s="149"/>
      <c r="B159" s="150"/>
      <c r="C159" s="151"/>
      <c r="D159" s="151"/>
      <c r="E159" s="14"/>
      <c r="F159" s="18"/>
      <c r="G159" s="14"/>
      <c r="H159" s="18"/>
      <c r="I159" s="18"/>
      <c r="J159" s="59"/>
      <c r="K159" s="59"/>
      <c r="L159" s="59"/>
      <c r="M159" s="152"/>
      <c r="N159" s="152"/>
      <c r="O159" s="20"/>
      <c r="P159" s="20"/>
      <c r="Q159" s="20"/>
      <c r="R159" s="20"/>
      <c r="S159" s="20"/>
      <c r="T159" s="20"/>
      <c r="U159" s="208"/>
    </row>
    <row r="160" spans="1:21" x14ac:dyDescent="0.25">
      <c r="A160" s="149"/>
      <c r="B160" s="150"/>
      <c r="C160" s="151"/>
      <c r="D160" s="151"/>
      <c r="E160" s="14"/>
      <c r="F160" s="18"/>
      <c r="G160" s="14"/>
      <c r="H160" s="18"/>
      <c r="I160" s="18"/>
      <c r="J160" s="59"/>
      <c r="K160" s="59"/>
      <c r="L160" s="59"/>
      <c r="M160" s="152"/>
      <c r="N160" s="152"/>
      <c r="O160" s="20"/>
      <c r="P160" s="20"/>
      <c r="Q160" s="20"/>
      <c r="R160" s="20"/>
      <c r="S160" s="20"/>
      <c r="T160" s="20"/>
      <c r="U160" s="208"/>
    </row>
    <row r="161" spans="1:21" x14ac:dyDescent="0.25">
      <c r="A161" s="149"/>
      <c r="B161" s="150"/>
      <c r="C161" s="151"/>
      <c r="D161" s="151"/>
      <c r="E161" s="14"/>
      <c r="F161" s="18"/>
      <c r="G161" s="14"/>
      <c r="H161" s="18"/>
      <c r="I161" s="18"/>
      <c r="J161" s="59"/>
      <c r="K161" s="59"/>
      <c r="L161" s="59"/>
      <c r="M161" s="152"/>
      <c r="N161" s="152"/>
      <c r="O161" s="20"/>
      <c r="P161" s="20"/>
      <c r="Q161" s="20"/>
      <c r="R161" s="20"/>
      <c r="S161" s="20"/>
      <c r="T161" s="20"/>
      <c r="U161" s="208"/>
    </row>
    <row r="162" spans="1:21" x14ac:dyDescent="0.25">
      <c r="A162" s="149"/>
      <c r="B162" s="150"/>
      <c r="C162" s="151"/>
      <c r="D162" s="151"/>
      <c r="E162" s="14"/>
      <c r="F162" s="18"/>
      <c r="G162" s="14"/>
      <c r="H162" s="18"/>
      <c r="I162" s="18"/>
      <c r="J162" s="59"/>
      <c r="K162" s="59"/>
      <c r="L162" s="59"/>
      <c r="M162" s="152"/>
      <c r="N162" s="152"/>
      <c r="O162" s="20"/>
      <c r="P162" s="20"/>
      <c r="Q162" s="20"/>
      <c r="R162" s="20"/>
      <c r="S162" s="20"/>
      <c r="T162" s="20"/>
      <c r="U162" s="208"/>
    </row>
    <row r="163" spans="1:21" x14ac:dyDescent="0.25">
      <c r="A163" s="149"/>
      <c r="B163" s="150"/>
      <c r="C163" s="151"/>
      <c r="D163" s="151"/>
      <c r="E163" s="14"/>
      <c r="F163" s="18"/>
      <c r="G163" s="14"/>
      <c r="H163" s="18"/>
      <c r="I163" s="18"/>
      <c r="J163" s="59"/>
      <c r="K163" s="59"/>
      <c r="L163" s="59"/>
      <c r="M163" s="152"/>
      <c r="N163" s="152"/>
      <c r="O163" s="20"/>
      <c r="P163" s="20"/>
      <c r="Q163" s="20"/>
      <c r="R163" s="20"/>
      <c r="S163" s="20"/>
      <c r="T163" s="20"/>
      <c r="U163" s="208"/>
    </row>
    <row r="164" spans="1:21" x14ac:dyDescent="0.25">
      <c r="A164" s="149"/>
      <c r="B164" s="150"/>
      <c r="C164" s="151"/>
      <c r="D164" s="151"/>
      <c r="E164" s="14"/>
      <c r="F164" s="18"/>
      <c r="G164" s="14"/>
      <c r="H164" s="18"/>
      <c r="I164" s="18"/>
      <c r="J164" s="59"/>
      <c r="K164" s="59"/>
      <c r="L164" s="59"/>
      <c r="M164" s="152"/>
      <c r="N164" s="152"/>
      <c r="O164" s="20"/>
      <c r="P164" s="20"/>
      <c r="Q164" s="20"/>
      <c r="R164" s="20"/>
      <c r="S164" s="20"/>
      <c r="T164" s="20"/>
      <c r="U164" s="208"/>
    </row>
    <row r="165" spans="1:21" x14ac:dyDescent="0.25">
      <c r="A165" s="149"/>
      <c r="B165" s="150"/>
      <c r="C165" s="151"/>
      <c r="D165" s="151"/>
      <c r="E165" s="14"/>
      <c r="F165" s="18"/>
      <c r="G165" s="14"/>
      <c r="H165" s="18"/>
      <c r="I165" s="18"/>
      <c r="J165" s="59"/>
      <c r="K165" s="59"/>
      <c r="L165" s="59"/>
      <c r="M165" s="152"/>
      <c r="N165" s="152"/>
      <c r="O165" s="20"/>
      <c r="P165" s="20"/>
      <c r="Q165" s="20"/>
      <c r="R165" s="20"/>
      <c r="S165" s="20"/>
      <c r="T165" s="20"/>
      <c r="U165" s="208"/>
    </row>
    <row r="166" spans="1:21" x14ac:dyDescent="0.25">
      <c r="A166" s="149"/>
      <c r="B166" s="150"/>
      <c r="C166" s="151"/>
      <c r="D166" s="151"/>
      <c r="E166" s="14"/>
      <c r="F166" s="18"/>
      <c r="G166" s="14"/>
      <c r="H166" s="18"/>
      <c r="I166" s="18"/>
      <c r="J166" s="59"/>
      <c r="K166" s="59"/>
      <c r="L166" s="59"/>
      <c r="M166" s="152"/>
      <c r="N166" s="152"/>
      <c r="O166" s="20"/>
      <c r="P166" s="20"/>
      <c r="Q166" s="20"/>
      <c r="R166" s="20"/>
      <c r="S166" s="20"/>
      <c r="T166" s="20"/>
      <c r="U166" s="208"/>
    </row>
    <row r="167" spans="1:21" x14ac:dyDescent="0.25">
      <c r="A167" s="149"/>
      <c r="B167" s="150"/>
      <c r="C167" s="151"/>
      <c r="D167" s="151"/>
      <c r="E167" s="14"/>
      <c r="F167" s="18"/>
      <c r="G167" s="14"/>
      <c r="H167" s="18"/>
      <c r="I167" s="18"/>
      <c r="J167" s="59"/>
      <c r="K167" s="59"/>
      <c r="L167" s="59"/>
      <c r="M167" s="152"/>
      <c r="N167" s="152"/>
      <c r="O167" s="20"/>
      <c r="P167" s="20"/>
      <c r="Q167" s="20"/>
      <c r="R167" s="20"/>
      <c r="S167" s="20"/>
      <c r="T167" s="20"/>
      <c r="U167" s="208"/>
    </row>
    <row r="168" spans="1:21" x14ac:dyDescent="0.25">
      <c r="A168" s="149"/>
      <c r="B168" s="150"/>
      <c r="C168" s="151"/>
      <c r="D168" s="151"/>
      <c r="E168" s="14"/>
      <c r="F168" s="18"/>
      <c r="G168" s="14"/>
      <c r="H168" s="18"/>
      <c r="I168" s="18"/>
      <c r="J168" s="59"/>
      <c r="K168" s="59"/>
      <c r="L168" s="59"/>
      <c r="M168" s="152"/>
      <c r="N168" s="152"/>
      <c r="O168" s="20"/>
      <c r="P168" s="20"/>
      <c r="Q168" s="20"/>
      <c r="R168" s="20"/>
      <c r="S168" s="20"/>
      <c r="T168" s="20"/>
      <c r="U168" s="208"/>
    </row>
    <row r="169" spans="1:21" x14ac:dyDescent="0.25">
      <c r="A169" s="149"/>
      <c r="B169" s="150"/>
      <c r="C169" s="151"/>
      <c r="D169" s="151"/>
      <c r="E169" s="14"/>
      <c r="F169" s="18"/>
      <c r="G169" s="14"/>
      <c r="H169" s="18"/>
      <c r="I169" s="18"/>
      <c r="J169" s="59"/>
      <c r="K169" s="59"/>
      <c r="L169" s="59"/>
      <c r="M169" s="152"/>
      <c r="N169" s="152"/>
      <c r="O169" s="20"/>
      <c r="P169" s="20"/>
      <c r="Q169" s="20"/>
      <c r="R169" s="20"/>
      <c r="S169" s="20"/>
      <c r="T169" s="20"/>
      <c r="U169" s="208"/>
    </row>
    <row r="170" spans="1:21" x14ac:dyDescent="0.25">
      <c r="A170" s="149"/>
      <c r="B170" s="150"/>
      <c r="C170" s="151"/>
      <c r="D170" s="151"/>
      <c r="E170" s="14"/>
      <c r="F170" s="18"/>
      <c r="G170" s="14"/>
      <c r="H170" s="18"/>
      <c r="I170" s="18"/>
      <c r="J170" s="59"/>
      <c r="K170" s="59"/>
      <c r="L170" s="59"/>
      <c r="M170" s="152"/>
      <c r="N170" s="152"/>
      <c r="O170" s="20"/>
      <c r="P170" s="20"/>
      <c r="Q170" s="20"/>
      <c r="R170" s="20"/>
      <c r="S170" s="20"/>
      <c r="T170" s="20"/>
      <c r="U170" s="208"/>
    </row>
    <row r="171" spans="1:21" x14ac:dyDescent="0.25">
      <c r="A171" s="149"/>
      <c r="B171" s="150"/>
      <c r="C171" s="151"/>
      <c r="D171" s="151"/>
      <c r="E171" s="14"/>
      <c r="F171" s="18"/>
      <c r="G171" s="14"/>
      <c r="H171" s="18"/>
      <c r="I171" s="18"/>
      <c r="J171" s="59"/>
      <c r="K171" s="59"/>
      <c r="L171" s="59"/>
      <c r="M171" s="152"/>
      <c r="N171" s="152"/>
      <c r="O171" s="20"/>
      <c r="P171" s="20"/>
      <c r="Q171" s="20"/>
      <c r="R171" s="20"/>
      <c r="S171" s="20"/>
      <c r="T171" s="20"/>
      <c r="U171" s="208"/>
    </row>
    <row r="172" spans="1:21" x14ac:dyDescent="0.25">
      <c r="A172" s="149"/>
      <c r="B172" s="150"/>
      <c r="C172" s="151"/>
      <c r="D172" s="151"/>
      <c r="E172" s="14"/>
      <c r="F172" s="18"/>
      <c r="G172" s="14"/>
      <c r="H172" s="18"/>
      <c r="I172" s="18"/>
      <c r="J172" s="59"/>
      <c r="K172" s="59"/>
      <c r="L172" s="59"/>
      <c r="M172" s="152"/>
      <c r="N172" s="152"/>
      <c r="O172" s="20"/>
      <c r="P172" s="20"/>
      <c r="Q172" s="20"/>
      <c r="R172" s="20"/>
      <c r="S172" s="20"/>
      <c r="T172" s="20"/>
      <c r="U172" s="208"/>
    </row>
    <row r="173" spans="1:21" x14ac:dyDescent="0.25">
      <c r="A173" s="149"/>
      <c r="B173" s="150"/>
      <c r="C173" s="151"/>
      <c r="D173" s="151"/>
      <c r="E173" s="14"/>
      <c r="F173" s="18"/>
      <c r="G173" s="14"/>
      <c r="H173" s="18"/>
      <c r="I173" s="18"/>
      <c r="J173" s="59"/>
      <c r="K173" s="59"/>
      <c r="L173" s="59"/>
      <c r="M173" s="152"/>
      <c r="N173" s="152"/>
      <c r="O173" s="20"/>
      <c r="P173" s="20"/>
      <c r="Q173" s="20"/>
      <c r="R173" s="20"/>
      <c r="S173" s="20"/>
      <c r="T173" s="20"/>
      <c r="U173" s="208"/>
    </row>
    <row r="174" spans="1:21" x14ac:dyDescent="0.25">
      <c r="A174" s="149"/>
      <c r="B174" s="150"/>
      <c r="C174" s="151"/>
      <c r="D174" s="151"/>
      <c r="E174" s="14"/>
      <c r="F174" s="18"/>
      <c r="G174" s="14"/>
      <c r="H174" s="18"/>
      <c r="I174" s="18"/>
      <c r="J174" s="59"/>
      <c r="K174" s="59"/>
      <c r="L174" s="59"/>
      <c r="M174" s="152"/>
      <c r="N174" s="152"/>
      <c r="O174" s="20"/>
      <c r="P174" s="20"/>
      <c r="Q174" s="20"/>
      <c r="R174" s="20"/>
      <c r="S174" s="20"/>
      <c r="T174" s="20"/>
      <c r="U174" s="208"/>
    </row>
    <row r="175" spans="1:21" x14ac:dyDescent="0.25">
      <c r="A175" s="149"/>
      <c r="B175" s="150"/>
      <c r="C175" s="151"/>
      <c r="D175" s="151"/>
      <c r="E175" s="14"/>
      <c r="F175" s="18"/>
      <c r="G175" s="14"/>
      <c r="H175" s="18"/>
      <c r="I175" s="18"/>
      <c r="J175" s="59"/>
      <c r="K175" s="59"/>
      <c r="L175" s="59"/>
      <c r="M175" s="152"/>
      <c r="N175" s="152"/>
      <c r="O175" s="20"/>
      <c r="P175" s="20"/>
      <c r="Q175" s="20"/>
      <c r="R175" s="20"/>
      <c r="S175" s="20"/>
      <c r="T175" s="20"/>
      <c r="U175" s="208"/>
    </row>
    <row r="176" spans="1:21" x14ac:dyDescent="0.25">
      <c r="A176" s="149"/>
      <c r="B176" s="150"/>
      <c r="C176" s="151"/>
      <c r="D176" s="151"/>
      <c r="E176" s="14"/>
      <c r="F176" s="18"/>
      <c r="G176" s="14"/>
      <c r="H176" s="18"/>
      <c r="I176" s="18"/>
      <c r="J176" s="59"/>
      <c r="K176" s="59"/>
      <c r="L176" s="59"/>
      <c r="M176" s="152"/>
      <c r="N176" s="152"/>
      <c r="O176" s="20"/>
      <c r="P176" s="20"/>
      <c r="Q176" s="20"/>
      <c r="R176" s="20"/>
      <c r="S176" s="20"/>
      <c r="T176" s="20"/>
      <c r="U176" s="208"/>
    </row>
    <row r="177" spans="1:21" x14ac:dyDescent="0.25">
      <c r="A177" s="149"/>
      <c r="B177" s="150"/>
      <c r="C177" s="151"/>
      <c r="D177" s="151"/>
      <c r="E177" s="14"/>
      <c r="F177" s="18"/>
      <c r="G177" s="14"/>
      <c r="H177" s="18"/>
      <c r="I177" s="18"/>
      <c r="J177" s="59"/>
      <c r="K177" s="59"/>
      <c r="L177" s="59"/>
      <c r="M177" s="152"/>
      <c r="N177" s="152"/>
      <c r="O177" s="20"/>
      <c r="P177" s="20"/>
      <c r="Q177" s="20"/>
      <c r="R177" s="20"/>
      <c r="S177" s="20"/>
      <c r="T177" s="20"/>
      <c r="U177" s="208"/>
    </row>
    <row r="178" spans="1:21" x14ac:dyDescent="0.25">
      <c r="A178" s="149"/>
      <c r="B178" s="150"/>
      <c r="C178" s="151"/>
      <c r="D178" s="151"/>
      <c r="E178" s="14"/>
      <c r="F178" s="18"/>
      <c r="G178" s="14"/>
      <c r="H178" s="18"/>
      <c r="I178" s="18"/>
      <c r="J178" s="59"/>
      <c r="K178" s="59"/>
      <c r="L178" s="59"/>
      <c r="M178" s="152"/>
      <c r="N178" s="152"/>
      <c r="O178" s="20"/>
      <c r="P178" s="20"/>
      <c r="Q178" s="20"/>
      <c r="R178" s="20"/>
      <c r="S178" s="20"/>
      <c r="T178" s="20"/>
      <c r="U178" s="208"/>
    </row>
    <row r="179" spans="1:21" x14ac:dyDescent="0.25">
      <c r="A179" s="149"/>
      <c r="B179" s="150"/>
      <c r="C179" s="151"/>
      <c r="D179" s="151"/>
      <c r="E179" s="14"/>
      <c r="F179" s="18"/>
      <c r="G179" s="14"/>
      <c r="H179" s="18"/>
      <c r="I179" s="18"/>
      <c r="J179" s="59"/>
      <c r="K179" s="59"/>
      <c r="L179" s="59"/>
      <c r="M179" s="152"/>
      <c r="N179" s="152"/>
      <c r="O179" s="20"/>
      <c r="P179" s="20"/>
      <c r="Q179" s="20"/>
      <c r="R179" s="20"/>
      <c r="S179" s="20"/>
      <c r="T179" s="20"/>
      <c r="U179" s="208"/>
    </row>
    <row r="180" spans="1:21" x14ac:dyDescent="0.25">
      <c r="A180" s="149"/>
      <c r="B180" s="150"/>
      <c r="C180" s="151"/>
      <c r="D180" s="151"/>
      <c r="E180" s="14"/>
      <c r="F180" s="18"/>
      <c r="G180" s="14"/>
      <c r="H180" s="18"/>
      <c r="I180" s="18"/>
      <c r="J180" s="59"/>
      <c r="K180" s="59"/>
      <c r="L180" s="59"/>
      <c r="M180" s="152"/>
      <c r="N180" s="152"/>
      <c r="O180" s="20"/>
      <c r="P180" s="20"/>
      <c r="Q180" s="20"/>
      <c r="R180" s="20"/>
      <c r="S180" s="20"/>
      <c r="T180" s="20"/>
      <c r="U180" s="208"/>
    </row>
    <row r="181" spans="1:21" x14ac:dyDescent="0.25">
      <c r="A181" s="149"/>
      <c r="B181" s="150"/>
      <c r="C181" s="151"/>
      <c r="D181" s="151"/>
      <c r="E181" s="14"/>
      <c r="F181" s="18"/>
      <c r="G181" s="14"/>
      <c r="H181" s="18"/>
      <c r="I181" s="18"/>
      <c r="J181" s="59"/>
      <c r="K181" s="59"/>
      <c r="L181" s="59"/>
      <c r="M181" s="152"/>
      <c r="N181" s="152"/>
      <c r="O181" s="20"/>
      <c r="P181" s="20"/>
      <c r="Q181" s="20"/>
      <c r="R181" s="20"/>
      <c r="S181" s="20"/>
      <c r="T181" s="20"/>
      <c r="U181" s="208"/>
    </row>
    <row r="182" spans="1:21" x14ac:dyDescent="0.25">
      <c r="A182" s="149"/>
      <c r="B182" s="150"/>
      <c r="C182" s="151"/>
      <c r="D182" s="151"/>
      <c r="E182" s="14"/>
      <c r="F182" s="18"/>
      <c r="G182" s="14"/>
      <c r="H182" s="18"/>
      <c r="I182" s="18"/>
      <c r="J182" s="59"/>
      <c r="K182" s="59"/>
      <c r="L182" s="59"/>
      <c r="M182" s="152"/>
      <c r="N182" s="152"/>
      <c r="O182" s="20"/>
      <c r="P182" s="20"/>
      <c r="Q182" s="20"/>
      <c r="R182" s="20"/>
      <c r="S182" s="20"/>
      <c r="T182" s="20"/>
      <c r="U182" s="208"/>
    </row>
    <row r="183" spans="1:21" x14ac:dyDescent="0.25">
      <c r="A183" s="149"/>
      <c r="B183" s="150"/>
      <c r="C183" s="151"/>
      <c r="D183" s="151"/>
      <c r="E183" s="14"/>
      <c r="F183" s="18"/>
      <c r="G183" s="14"/>
      <c r="H183" s="18"/>
      <c r="I183" s="18"/>
      <c r="J183" s="59"/>
      <c r="K183" s="59"/>
      <c r="L183" s="59"/>
      <c r="M183" s="152"/>
      <c r="N183" s="152"/>
      <c r="O183" s="20"/>
      <c r="P183" s="20"/>
      <c r="Q183" s="20"/>
      <c r="R183" s="20"/>
      <c r="S183" s="20"/>
      <c r="T183" s="20"/>
      <c r="U183" s="208"/>
    </row>
    <row r="184" spans="1:21" x14ac:dyDescent="0.25">
      <c r="A184" s="149"/>
      <c r="B184" s="150"/>
      <c r="C184" s="151"/>
      <c r="D184" s="151"/>
      <c r="E184" s="14"/>
      <c r="F184" s="18"/>
      <c r="G184" s="14"/>
      <c r="H184" s="18"/>
      <c r="I184" s="18"/>
      <c r="J184" s="59"/>
      <c r="K184" s="59"/>
      <c r="L184" s="59"/>
      <c r="M184" s="152"/>
      <c r="N184" s="152"/>
      <c r="O184" s="20"/>
      <c r="P184" s="20"/>
      <c r="Q184" s="20"/>
      <c r="R184" s="20"/>
      <c r="S184" s="20"/>
      <c r="T184" s="20"/>
      <c r="U184" s="208"/>
    </row>
    <row r="185" spans="1:21" x14ac:dyDescent="0.25">
      <c r="A185" s="149"/>
      <c r="B185" s="150"/>
      <c r="C185" s="151"/>
      <c r="D185" s="151"/>
      <c r="E185" s="14"/>
      <c r="F185" s="18"/>
      <c r="G185" s="14"/>
      <c r="H185" s="18"/>
      <c r="I185" s="18"/>
      <c r="J185" s="59"/>
      <c r="K185" s="59"/>
      <c r="L185" s="59"/>
      <c r="M185" s="152"/>
      <c r="N185" s="152"/>
      <c r="O185" s="20"/>
      <c r="P185" s="20"/>
      <c r="Q185" s="20"/>
      <c r="R185" s="20"/>
      <c r="S185" s="20"/>
      <c r="T185" s="20"/>
      <c r="U185" s="208"/>
    </row>
    <row r="186" spans="1:21" x14ac:dyDescent="0.25">
      <c r="A186" s="149"/>
      <c r="B186" s="150"/>
      <c r="C186" s="151"/>
      <c r="D186" s="151"/>
      <c r="E186" s="14"/>
      <c r="F186" s="18"/>
      <c r="G186" s="14"/>
      <c r="H186" s="18"/>
      <c r="I186" s="18"/>
      <c r="J186" s="59"/>
      <c r="K186" s="59"/>
      <c r="L186" s="59"/>
      <c r="M186" s="152"/>
      <c r="N186" s="152"/>
      <c r="O186" s="20"/>
      <c r="P186" s="20"/>
      <c r="Q186" s="20"/>
      <c r="R186" s="20"/>
      <c r="S186" s="20"/>
      <c r="T186" s="20"/>
      <c r="U186" s="208"/>
    </row>
    <row r="187" spans="1:21" x14ac:dyDescent="0.25">
      <c r="A187" s="149"/>
      <c r="B187" s="150"/>
      <c r="C187" s="151"/>
      <c r="D187" s="151"/>
      <c r="E187" s="14"/>
      <c r="F187" s="18"/>
      <c r="G187" s="14"/>
      <c r="H187" s="18"/>
      <c r="I187" s="18"/>
      <c r="J187" s="59"/>
      <c r="K187" s="59"/>
      <c r="L187" s="59"/>
      <c r="M187" s="152"/>
      <c r="N187" s="152"/>
      <c r="O187" s="20"/>
      <c r="P187" s="20"/>
      <c r="Q187" s="20"/>
      <c r="R187" s="20"/>
      <c r="S187" s="20"/>
      <c r="T187" s="20"/>
      <c r="U187" s="208"/>
    </row>
    <row r="188" spans="1:21" x14ac:dyDescent="0.25">
      <c r="A188" s="149"/>
      <c r="B188" s="150"/>
      <c r="C188" s="151"/>
      <c r="D188" s="151"/>
      <c r="E188" s="14"/>
      <c r="F188" s="18"/>
      <c r="G188" s="14"/>
      <c r="H188" s="18"/>
      <c r="I188" s="18"/>
      <c r="J188" s="59"/>
      <c r="K188" s="59"/>
      <c r="L188" s="59"/>
      <c r="M188" s="152"/>
      <c r="N188" s="152"/>
      <c r="O188" s="20"/>
      <c r="P188" s="20"/>
      <c r="Q188" s="20"/>
      <c r="R188" s="20"/>
      <c r="S188" s="20"/>
      <c r="T188" s="20"/>
      <c r="U188" s="208"/>
    </row>
    <row r="189" spans="1:21" x14ac:dyDescent="0.25">
      <c r="A189" s="149"/>
      <c r="B189" s="150"/>
      <c r="C189" s="151"/>
      <c r="D189" s="151"/>
      <c r="E189" s="14"/>
      <c r="F189" s="18"/>
      <c r="G189" s="14"/>
      <c r="H189" s="18"/>
      <c r="I189" s="18"/>
      <c r="J189" s="59"/>
      <c r="K189" s="59"/>
      <c r="L189" s="59"/>
      <c r="M189" s="152"/>
      <c r="N189" s="152"/>
      <c r="O189" s="20"/>
      <c r="P189" s="20"/>
      <c r="Q189" s="20"/>
      <c r="R189" s="20"/>
      <c r="S189" s="20"/>
      <c r="T189" s="20"/>
      <c r="U189" s="208"/>
    </row>
    <row r="190" spans="1:21" x14ac:dyDescent="0.25">
      <c r="A190" s="149"/>
      <c r="B190" s="150"/>
      <c r="C190" s="151"/>
      <c r="D190" s="151"/>
      <c r="E190" s="14"/>
      <c r="F190" s="18"/>
      <c r="G190" s="14"/>
      <c r="H190" s="18"/>
      <c r="I190" s="18"/>
      <c r="J190" s="59"/>
      <c r="K190" s="59"/>
      <c r="L190" s="59"/>
      <c r="M190" s="152"/>
      <c r="N190" s="152"/>
      <c r="O190" s="20"/>
      <c r="P190" s="20"/>
      <c r="Q190" s="20"/>
      <c r="R190" s="20"/>
      <c r="S190" s="20"/>
      <c r="T190" s="20"/>
      <c r="U190" s="208"/>
    </row>
    <row r="191" spans="1:21" x14ac:dyDescent="0.25">
      <c r="A191" s="149"/>
      <c r="B191" s="150"/>
      <c r="C191" s="151"/>
      <c r="D191" s="151"/>
      <c r="E191" s="14"/>
      <c r="F191" s="18"/>
      <c r="G191" s="14"/>
      <c r="H191" s="18"/>
      <c r="I191" s="18"/>
      <c r="J191" s="59"/>
      <c r="K191" s="59"/>
      <c r="L191" s="59"/>
      <c r="M191" s="152"/>
      <c r="N191" s="152"/>
      <c r="O191" s="20"/>
      <c r="P191" s="20"/>
      <c r="Q191" s="20"/>
      <c r="R191" s="20"/>
      <c r="S191" s="20"/>
      <c r="T191" s="20"/>
      <c r="U191" s="208"/>
    </row>
    <row r="192" spans="1:21" x14ac:dyDescent="0.25">
      <c r="A192" s="149"/>
      <c r="B192" s="150"/>
      <c r="C192" s="151"/>
      <c r="D192" s="151"/>
      <c r="E192" s="14"/>
      <c r="F192" s="18"/>
      <c r="G192" s="14"/>
      <c r="H192" s="18"/>
      <c r="I192" s="18"/>
      <c r="J192" s="59"/>
      <c r="K192" s="59"/>
      <c r="L192" s="59"/>
      <c r="M192" s="152"/>
      <c r="N192" s="152"/>
      <c r="O192" s="20"/>
      <c r="P192" s="20"/>
      <c r="Q192" s="20"/>
      <c r="R192" s="20"/>
      <c r="S192" s="20"/>
      <c r="T192" s="20"/>
      <c r="U192" s="208"/>
    </row>
    <row r="193" spans="1:21" x14ac:dyDescent="0.25">
      <c r="A193" s="149"/>
      <c r="B193" s="150"/>
      <c r="C193" s="151"/>
      <c r="D193" s="151"/>
      <c r="E193" s="14"/>
      <c r="F193" s="18"/>
      <c r="G193" s="14"/>
      <c r="H193" s="18"/>
      <c r="I193" s="18"/>
      <c r="J193" s="59"/>
      <c r="K193" s="59"/>
      <c r="L193" s="59"/>
      <c r="M193" s="152"/>
      <c r="N193" s="152"/>
      <c r="O193" s="20"/>
      <c r="P193" s="20"/>
      <c r="Q193" s="20"/>
      <c r="R193" s="20"/>
      <c r="S193" s="20"/>
      <c r="T193" s="20"/>
      <c r="U193" s="208"/>
    </row>
    <row r="194" spans="1:21" x14ac:dyDescent="0.25">
      <c r="A194" s="149"/>
      <c r="B194" s="150"/>
      <c r="C194" s="151"/>
      <c r="D194" s="151"/>
      <c r="E194" s="14"/>
      <c r="F194" s="18"/>
      <c r="G194" s="14"/>
      <c r="H194" s="18"/>
      <c r="I194" s="18"/>
      <c r="J194" s="59"/>
      <c r="K194" s="59"/>
      <c r="L194" s="59"/>
      <c r="M194" s="152"/>
      <c r="N194" s="152"/>
      <c r="O194" s="20"/>
      <c r="P194" s="20"/>
      <c r="Q194" s="20"/>
      <c r="R194" s="20"/>
      <c r="S194" s="20"/>
      <c r="T194" s="20"/>
      <c r="U194" s="208"/>
    </row>
    <row r="195" spans="1:21" x14ac:dyDescent="0.25">
      <c r="A195" s="149"/>
      <c r="B195" s="150"/>
      <c r="C195" s="151"/>
      <c r="D195" s="151"/>
      <c r="E195" s="14"/>
      <c r="F195" s="18"/>
      <c r="G195" s="14"/>
      <c r="H195" s="18"/>
      <c r="I195" s="18"/>
      <c r="J195" s="59"/>
      <c r="K195" s="59"/>
      <c r="L195" s="59"/>
      <c r="M195" s="152"/>
      <c r="N195" s="152"/>
      <c r="O195" s="20"/>
      <c r="P195" s="20"/>
      <c r="Q195" s="20"/>
      <c r="R195" s="20"/>
      <c r="S195" s="20"/>
      <c r="T195" s="20"/>
      <c r="U195" s="208"/>
    </row>
    <row r="196" spans="1:21" x14ac:dyDescent="0.25">
      <c r="A196" s="149"/>
      <c r="B196" s="150"/>
      <c r="C196" s="151"/>
      <c r="D196" s="151"/>
      <c r="E196" s="14"/>
      <c r="F196" s="18"/>
      <c r="G196" s="14"/>
      <c r="H196" s="18"/>
      <c r="I196" s="18"/>
      <c r="J196" s="59"/>
      <c r="K196" s="59"/>
      <c r="L196" s="59"/>
      <c r="M196" s="152"/>
      <c r="N196" s="152"/>
      <c r="O196" s="20"/>
      <c r="P196" s="20"/>
      <c r="Q196" s="20"/>
      <c r="R196" s="20"/>
      <c r="S196" s="20"/>
      <c r="T196" s="20"/>
      <c r="U196" s="208"/>
    </row>
    <row r="197" spans="1:21" x14ac:dyDescent="0.25">
      <c r="A197" s="149"/>
      <c r="B197" s="150"/>
      <c r="C197" s="151"/>
      <c r="D197" s="151"/>
      <c r="E197" s="14"/>
      <c r="F197" s="18"/>
      <c r="G197" s="14"/>
      <c r="H197" s="18"/>
      <c r="I197" s="18"/>
      <c r="J197" s="59"/>
      <c r="K197" s="59"/>
      <c r="L197" s="59"/>
      <c r="M197" s="152"/>
      <c r="N197" s="152"/>
      <c r="O197" s="20"/>
      <c r="P197" s="20"/>
      <c r="Q197" s="20"/>
      <c r="R197" s="20"/>
      <c r="S197" s="20"/>
      <c r="T197" s="20"/>
      <c r="U197" s="208"/>
    </row>
    <row r="198" spans="1:21" x14ac:dyDescent="0.25">
      <c r="A198" s="149"/>
      <c r="B198" s="150"/>
      <c r="C198" s="151"/>
      <c r="D198" s="151"/>
      <c r="E198" s="14"/>
      <c r="F198" s="18"/>
      <c r="G198" s="14"/>
      <c r="H198" s="18"/>
      <c r="I198" s="18"/>
      <c r="J198" s="59"/>
      <c r="K198" s="59"/>
      <c r="L198" s="59"/>
      <c r="M198" s="152"/>
      <c r="N198" s="152"/>
      <c r="O198" s="20"/>
      <c r="P198" s="20"/>
      <c r="Q198" s="20"/>
      <c r="R198" s="20"/>
      <c r="S198" s="20"/>
      <c r="T198" s="20"/>
      <c r="U198" s="208"/>
    </row>
    <row r="199" spans="1:21" x14ac:dyDescent="0.25">
      <c r="A199" s="149"/>
      <c r="B199" s="150"/>
      <c r="C199" s="151"/>
      <c r="D199" s="151"/>
      <c r="E199" s="14"/>
      <c r="F199" s="18"/>
      <c r="G199" s="14"/>
      <c r="H199" s="18"/>
      <c r="I199" s="18"/>
      <c r="J199" s="59"/>
      <c r="K199" s="59"/>
      <c r="L199" s="59"/>
      <c r="M199" s="152"/>
      <c r="N199" s="152"/>
      <c r="O199" s="20"/>
      <c r="P199" s="20"/>
      <c r="Q199" s="20"/>
      <c r="R199" s="20"/>
      <c r="S199" s="20"/>
      <c r="T199" s="20"/>
      <c r="U199" s="208"/>
    </row>
    <row r="200" spans="1:21" x14ac:dyDescent="0.25">
      <c r="A200" s="149"/>
      <c r="B200" s="150"/>
      <c r="C200" s="151"/>
      <c r="D200" s="151"/>
      <c r="E200" s="14"/>
      <c r="F200" s="18"/>
      <c r="G200" s="14"/>
      <c r="H200" s="18"/>
      <c r="I200" s="18"/>
      <c r="J200" s="59"/>
      <c r="K200" s="59"/>
      <c r="L200" s="59"/>
      <c r="M200" s="152"/>
      <c r="N200" s="152"/>
      <c r="O200" s="20"/>
      <c r="P200" s="20"/>
      <c r="Q200" s="20"/>
      <c r="R200" s="20"/>
      <c r="S200" s="20"/>
      <c r="T200" s="20"/>
      <c r="U200" s="208"/>
    </row>
    <row r="201" spans="1:21" x14ac:dyDescent="0.25">
      <c r="A201" s="149"/>
      <c r="B201" s="150"/>
      <c r="C201" s="151"/>
      <c r="D201" s="151"/>
      <c r="E201" s="14"/>
      <c r="F201" s="18"/>
      <c r="G201" s="14"/>
      <c r="H201" s="18"/>
      <c r="I201" s="18"/>
      <c r="J201" s="59"/>
      <c r="K201" s="59"/>
      <c r="L201" s="59"/>
      <c r="M201" s="152"/>
      <c r="N201" s="152"/>
      <c r="O201" s="20"/>
      <c r="P201" s="20"/>
      <c r="Q201" s="20"/>
      <c r="R201" s="20"/>
      <c r="S201" s="20"/>
      <c r="T201" s="20"/>
      <c r="U201" s="208"/>
    </row>
    <row r="202" spans="1:21" x14ac:dyDescent="0.25">
      <c r="A202" s="149"/>
      <c r="B202" s="150"/>
      <c r="C202" s="151"/>
      <c r="D202" s="151"/>
      <c r="E202" s="14"/>
      <c r="F202" s="18"/>
      <c r="G202" s="14"/>
      <c r="H202" s="18"/>
      <c r="I202" s="18"/>
      <c r="J202" s="59"/>
      <c r="K202" s="59"/>
      <c r="L202" s="59"/>
      <c r="M202" s="152"/>
      <c r="N202" s="152"/>
      <c r="O202" s="20"/>
      <c r="P202" s="20"/>
      <c r="Q202" s="20"/>
      <c r="R202" s="20"/>
      <c r="S202" s="20"/>
      <c r="T202" s="20"/>
      <c r="U202" s="208"/>
    </row>
    <row r="203" spans="1:21" x14ac:dyDescent="0.25">
      <c r="A203" s="149"/>
      <c r="B203" s="150"/>
      <c r="C203" s="151"/>
      <c r="D203" s="151"/>
      <c r="E203" s="14"/>
      <c r="F203" s="18"/>
      <c r="G203" s="14"/>
      <c r="H203" s="18"/>
      <c r="I203" s="18"/>
      <c r="J203" s="59"/>
      <c r="K203" s="59"/>
      <c r="L203" s="59"/>
      <c r="M203" s="152"/>
      <c r="N203" s="152"/>
      <c r="O203" s="20"/>
      <c r="P203" s="20"/>
      <c r="Q203" s="20"/>
      <c r="R203" s="20"/>
      <c r="S203" s="20"/>
      <c r="T203" s="20"/>
      <c r="U203" s="208"/>
    </row>
    <row r="204" spans="1:21" x14ac:dyDescent="0.25">
      <c r="A204" s="149"/>
      <c r="B204" s="150"/>
      <c r="C204" s="151"/>
      <c r="D204" s="151"/>
      <c r="E204" s="14"/>
      <c r="F204" s="18"/>
      <c r="G204" s="14"/>
      <c r="H204" s="18"/>
      <c r="I204" s="18"/>
      <c r="J204" s="59"/>
      <c r="K204" s="59"/>
      <c r="L204" s="59"/>
      <c r="M204" s="152"/>
      <c r="N204" s="152"/>
      <c r="O204" s="20"/>
      <c r="P204" s="20"/>
      <c r="Q204" s="20"/>
      <c r="R204" s="20"/>
      <c r="S204" s="20"/>
      <c r="T204" s="20"/>
      <c r="U204" s="208"/>
    </row>
    <row r="205" spans="1:21" x14ac:dyDescent="0.25">
      <c r="A205" s="149"/>
      <c r="B205" s="150"/>
      <c r="C205" s="151"/>
      <c r="D205" s="151"/>
      <c r="E205" s="14"/>
      <c r="F205" s="18"/>
      <c r="G205" s="14"/>
      <c r="H205" s="18"/>
      <c r="I205" s="18"/>
      <c r="J205" s="59"/>
      <c r="K205" s="59"/>
      <c r="L205" s="59"/>
      <c r="M205" s="152"/>
      <c r="N205" s="152"/>
      <c r="O205" s="20"/>
      <c r="P205" s="20"/>
      <c r="Q205" s="20"/>
      <c r="R205" s="20"/>
      <c r="S205" s="20"/>
      <c r="T205" s="20"/>
      <c r="U205" s="208"/>
    </row>
    <row r="206" spans="1:21" x14ac:dyDescent="0.25">
      <c r="A206" s="149"/>
      <c r="B206" s="150"/>
      <c r="C206" s="151"/>
      <c r="D206" s="151"/>
      <c r="E206" s="14"/>
      <c r="F206" s="18"/>
      <c r="G206" s="14"/>
      <c r="H206" s="18"/>
      <c r="I206" s="18"/>
      <c r="J206" s="59"/>
      <c r="K206" s="59"/>
      <c r="L206" s="59"/>
      <c r="M206" s="152"/>
      <c r="N206" s="152"/>
      <c r="O206" s="20"/>
      <c r="P206" s="20"/>
      <c r="Q206" s="20"/>
      <c r="R206" s="20"/>
      <c r="S206" s="20"/>
      <c r="T206" s="20"/>
      <c r="U206" s="208"/>
    </row>
    <row r="207" spans="1:21" x14ac:dyDescent="0.25">
      <c r="A207" s="149"/>
      <c r="B207" s="150"/>
      <c r="C207" s="151"/>
      <c r="D207" s="151"/>
      <c r="E207" s="14"/>
      <c r="F207" s="18"/>
      <c r="G207" s="14"/>
      <c r="H207" s="18"/>
      <c r="I207" s="18"/>
      <c r="J207" s="59"/>
      <c r="K207" s="59"/>
      <c r="L207" s="59"/>
      <c r="M207" s="152"/>
      <c r="N207" s="152"/>
      <c r="O207" s="20"/>
      <c r="P207" s="20"/>
      <c r="Q207" s="20"/>
      <c r="R207" s="20"/>
      <c r="S207" s="20"/>
      <c r="T207" s="20"/>
      <c r="U207" s="208"/>
    </row>
    <row r="208" spans="1:21" x14ac:dyDescent="0.25">
      <c r="A208" s="149"/>
      <c r="B208" s="150"/>
      <c r="C208" s="151"/>
      <c r="D208" s="151"/>
      <c r="E208" s="14"/>
      <c r="F208" s="18"/>
      <c r="G208" s="14"/>
      <c r="H208" s="18"/>
      <c r="I208" s="18"/>
      <c r="J208" s="59"/>
      <c r="K208" s="59"/>
      <c r="L208" s="59"/>
      <c r="M208" s="152"/>
      <c r="N208" s="152"/>
      <c r="O208" s="20"/>
      <c r="P208" s="20"/>
      <c r="Q208" s="20"/>
      <c r="R208" s="20"/>
      <c r="S208" s="20"/>
      <c r="T208" s="20"/>
      <c r="U208" s="208"/>
    </row>
    <row r="209" spans="1:21" x14ac:dyDescent="0.25">
      <c r="A209" s="149"/>
      <c r="B209" s="150"/>
      <c r="C209" s="151"/>
      <c r="D209" s="151"/>
      <c r="E209" s="14"/>
      <c r="F209" s="18"/>
      <c r="G209" s="14"/>
      <c r="H209" s="18"/>
      <c r="I209" s="18"/>
      <c r="J209" s="59"/>
      <c r="K209" s="59"/>
      <c r="L209" s="59"/>
      <c r="M209" s="152"/>
      <c r="N209" s="152"/>
      <c r="O209" s="20"/>
      <c r="P209" s="20"/>
      <c r="Q209" s="20"/>
      <c r="R209" s="20"/>
      <c r="S209" s="20"/>
      <c r="T209" s="20"/>
      <c r="U209" s="208"/>
    </row>
    <row r="210" spans="1:21" x14ac:dyDescent="0.25">
      <c r="A210" s="149"/>
      <c r="B210" s="150"/>
      <c r="C210" s="151"/>
      <c r="D210" s="151"/>
      <c r="E210" s="14"/>
      <c r="F210" s="18"/>
      <c r="G210" s="14"/>
      <c r="H210" s="18"/>
      <c r="I210" s="18"/>
      <c r="J210" s="59"/>
      <c r="K210" s="59"/>
      <c r="L210" s="59"/>
      <c r="M210" s="152"/>
      <c r="N210" s="152"/>
      <c r="O210" s="20"/>
      <c r="P210" s="20"/>
      <c r="Q210" s="20"/>
      <c r="R210" s="20"/>
      <c r="S210" s="20"/>
      <c r="T210" s="20"/>
      <c r="U210" s="208"/>
    </row>
    <row r="211" spans="1:21" x14ac:dyDescent="0.25">
      <c r="A211" s="149"/>
      <c r="B211" s="150"/>
      <c r="C211" s="151"/>
      <c r="D211" s="151"/>
      <c r="E211" s="14"/>
      <c r="F211" s="18"/>
      <c r="G211" s="14"/>
      <c r="H211" s="18"/>
      <c r="I211" s="18"/>
      <c r="J211" s="59"/>
      <c r="K211" s="59"/>
      <c r="L211" s="59"/>
      <c r="M211" s="152"/>
      <c r="N211" s="152"/>
      <c r="O211" s="20"/>
      <c r="P211" s="20"/>
      <c r="Q211" s="20"/>
      <c r="R211" s="20"/>
      <c r="S211" s="20"/>
      <c r="T211" s="20"/>
      <c r="U211" s="208"/>
    </row>
    <row r="212" spans="1:21" x14ac:dyDescent="0.25">
      <c r="A212" s="149"/>
      <c r="B212" s="150"/>
      <c r="C212" s="151"/>
      <c r="D212" s="151"/>
      <c r="E212" s="14"/>
      <c r="F212" s="18"/>
      <c r="G212" s="14"/>
      <c r="H212" s="18"/>
      <c r="I212" s="18"/>
      <c r="J212" s="59"/>
      <c r="K212" s="59"/>
      <c r="L212" s="59"/>
      <c r="M212" s="152"/>
      <c r="N212" s="152"/>
      <c r="O212" s="20"/>
      <c r="P212" s="20"/>
      <c r="Q212" s="20"/>
      <c r="R212" s="20"/>
      <c r="S212" s="20"/>
      <c r="T212" s="20"/>
      <c r="U212" s="208"/>
    </row>
    <row r="213" spans="1:21" x14ac:dyDescent="0.25">
      <c r="A213" s="149"/>
      <c r="B213" s="150"/>
      <c r="C213" s="151"/>
      <c r="D213" s="151"/>
      <c r="E213" s="14"/>
      <c r="F213" s="18"/>
      <c r="G213" s="14"/>
      <c r="H213" s="18"/>
      <c r="I213" s="18"/>
      <c r="J213" s="59"/>
      <c r="K213" s="59"/>
      <c r="L213" s="59"/>
      <c r="M213" s="152"/>
      <c r="N213" s="152"/>
      <c r="O213" s="20"/>
      <c r="P213" s="20"/>
      <c r="Q213" s="20"/>
      <c r="R213" s="20"/>
      <c r="S213" s="20"/>
      <c r="T213" s="20"/>
      <c r="U213" s="208"/>
    </row>
    <row r="214" spans="1:21" x14ac:dyDescent="0.25">
      <c r="A214" s="149"/>
      <c r="B214" s="150"/>
      <c r="C214" s="151"/>
      <c r="D214" s="151"/>
      <c r="E214" s="14"/>
      <c r="F214" s="18"/>
      <c r="G214" s="14"/>
      <c r="H214" s="18"/>
      <c r="I214" s="18"/>
      <c r="J214" s="59"/>
      <c r="K214" s="59"/>
      <c r="L214" s="59"/>
      <c r="M214" s="152"/>
      <c r="N214" s="152"/>
      <c r="O214" s="20"/>
      <c r="P214" s="20"/>
      <c r="Q214" s="20"/>
      <c r="R214" s="20"/>
      <c r="S214" s="20"/>
      <c r="T214" s="20"/>
      <c r="U214" s="208"/>
    </row>
    <row r="215" spans="1:21" x14ac:dyDescent="0.25">
      <c r="A215" s="149"/>
      <c r="B215" s="150"/>
      <c r="C215" s="151"/>
      <c r="D215" s="151"/>
      <c r="E215" s="14"/>
      <c r="F215" s="18"/>
      <c r="G215" s="14"/>
      <c r="H215" s="18"/>
      <c r="I215" s="18"/>
      <c r="J215" s="59"/>
      <c r="K215" s="59"/>
      <c r="L215" s="59"/>
      <c r="M215" s="152"/>
      <c r="N215" s="152"/>
      <c r="O215" s="20"/>
      <c r="P215" s="20"/>
      <c r="Q215" s="20"/>
      <c r="R215" s="20"/>
      <c r="S215" s="20"/>
      <c r="T215" s="20"/>
      <c r="U215" s="208"/>
    </row>
    <row r="216" spans="1:21" x14ac:dyDescent="0.25">
      <c r="A216" s="149"/>
      <c r="B216" s="150"/>
      <c r="C216" s="151"/>
      <c r="D216" s="151"/>
      <c r="E216" s="14"/>
      <c r="F216" s="18"/>
      <c r="G216" s="14"/>
      <c r="H216" s="18"/>
      <c r="I216" s="18"/>
      <c r="J216" s="59"/>
      <c r="K216" s="59"/>
      <c r="L216" s="59"/>
      <c r="M216" s="152"/>
      <c r="N216" s="152"/>
      <c r="O216" s="20"/>
      <c r="P216" s="20"/>
      <c r="Q216" s="20"/>
      <c r="R216" s="20"/>
      <c r="S216" s="20"/>
      <c r="T216" s="20"/>
      <c r="U216" s="208"/>
    </row>
    <row r="217" spans="1:21" x14ac:dyDescent="0.25">
      <c r="A217" s="149"/>
      <c r="B217" s="150"/>
      <c r="C217" s="151"/>
      <c r="D217" s="151"/>
      <c r="E217" s="14"/>
      <c r="F217" s="18"/>
      <c r="G217" s="14"/>
      <c r="H217" s="18"/>
      <c r="I217" s="18"/>
      <c r="J217" s="59"/>
      <c r="K217" s="59"/>
      <c r="L217" s="59"/>
      <c r="M217" s="152"/>
      <c r="N217" s="152"/>
      <c r="O217" s="20"/>
      <c r="P217" s="20"/>
      <c r="Q217" s="20"/>
      <c r="R217" s="20"/>
      <c r="S217" s="20"/>
      <c r="T217" s="20"/>
      <c r="U217" s="208"/>
    </row>
    <row r="218" spans="1:21" x14ac:dyDescent="0.25">
      <c r="A218" s="149"/>
      <c r="B218" s="150"/>
      <c r="C218" s="151"/>
      <c r="D218" s="151"/>
      <c r="E218" s="14"/>
      <c r="F218" s="18"/>
      <c r="G218" s="14"/>
      <c r="H218" s="18"/>
      <c r="I218" s="18"/>
      <c r="J218" s="59"/>
      <c r="K218" s="59"/>
      <c r="L218" s="59"/>
      <c r="M218" s="152"/>
      <c r="N218" s="152"/>
      <c r="O218" s="20"/>
      <c r="P218" s="20"/>
      <c r="Q218" s="20"/>
      <c r="R218" s="20"/>
      <c r="S218" s="20"/>
      <c r="T218" s="20"/>
      <c r="U218" s="208"/>
    </row>
    <row r="219" spans="1:21" x14ac:dyDescent="0.25">
      <c r="A219" s="149"/>
      <c r="B219" s="150"/>
      <c r="C219" s="151"/>
      <c r="D219" s="151"/>
      <c r="E219" s="14"/>
      <c r="F219" s="18"/>
      <c r="G219" s="14"/>
      <c r="H219" s="18"/>
      <c r="I219" s="18"/>
      <c r="J219" s="59"/>
      <c r="K219" s="59"/>
      <c r="L219" s="59"/>
      <c r="M219" s="152"/>
      <c r="N219" s="152"/>
      <c r="O219" s="20"/>
      <c r="P219" s="20"/>
      <c r="Q219" s="20"/>
      <c r="R219" s="20"/>
      <c r="S219" s="20"/>
      <c r="T219" s="20"/>
      <c r="U219" s="208"/>
    </row>
    <row r="220" spans="1:21" x14ac:dyDescent="0.25">
      <c r="A220" s="149"/>
      <c r="B220" s="150"/>
      <c r="C220" s="151"/>
      <c r="D220" s="151"/>
      <c r="E220" s="14"/>
      <c r="F220" s="18"/>
      <c r="G220" s="14"/>
      <c r="H220" s="18"/>
      <c r="I220" s="18"/>
      <c r="J220" s="59"/>
      <c r="K220" s="59"/>
      <c r="L220" s="59"/>
      <c r="M220" s="152"/>
      <c r="N220" s="152"/>
      <c r="O220" s="20"/>
      <c r="P220" s="20"/>
      <c r="Q220" s="20"/>
      <c r="R220" s="20"/>
      <c r="S220" s="20"/>
      <c r="T220" s="20"/>
      <c r="U220" s="208"/>
    </row>
    <row r="221" spans="1:21" x14ac:dyDescent="0.25">
      <c r="A221" s="149"/>
      <c r="B221" s="150"/>
      <c r="C221" s="151"/>
      <c r="D221" s="151"/>
      <c r="E221" s="14"/>
      <c r="F221" s="18"/>
      <c r="G221" s="14"/>
      <c r="H221" s="18"/>
      <c r="I221" s="18"/>
      <c r="J221" s="59"/>
      <c r="K221" s="59"/>
      <c r="L221" s="59"/>
      <c r="M221" s="152"/>
      <c r="N221" s="152"/>
      <c r="O221" s="20"/>
      <c r="P221" s="20"/>
      <c r="Q221" s="20"/>
      <c r="R221" s="20"/>
      <c r="S221" s="20"/>
      <c r="T221" s="20"/>
      <c r="U221" s="208"/>
    </row>
    <row r="222" spans="1:21" x14ac:dyDescent="0.25">
      <c r="A222" s="149"/>
      <c r="B222" s="150"/>
      <c r="C222" s="151"/>
      <c r="D222" s="151"/>
      <c r="E222" s="14"/>
      <c r="F222" s="18"/>
      <c r="G222" s="14"/>
      <c r="H222" s="18"/>
      <c r="I222" s="18"/>
      <c r="J222" s="59"/>
      <c r="K222" s="59"/>
      <c r="L222" s="59"/>
      <c r="M222" s="152"/>
      <c r="N222" s="152"/>
      <c r="O222" s="20"/>
      <c r="P222" s="20"/>
      <c r="Q222" s="20"/>
      <c r="R222" s="20"/>
      <c r="S222" s="20"/>
      <c r="T222" s="20"/>
      <c r="U222" s="208"/>
    </row>
    <row r="223" spans="1:21" x14ac:dyDescent="0.25">
      <c r="A223" s="149"/>
      <c r="B223" s="150"/>
      <c r="C223" s="151"/>
      <c r="D223" s="151"/>
      <c r="E223" s="14"/>
      <c r="F223" s="18"/>
      <c r="G223" s="14"/>
      <c r="H223" s="18"/>
      <c r="I223" s="18"/>
      <c r="J223" s="59"/>
      <c r="K223" s="59"/>
      <c r="L223" s="59"/>
      <c r="M223" s="152"/>
      <c r="N223" s="152"/>
      <c r="O223" s="20"/>
      <c r="P223" s="20"/>
      <c r="Q223" s="20"/>
      <c r="R223" s="20"/>
      <c r="S223" s="20"/>
      <c r="T223" s="20"/>
      <c r="U223" s="208"/>
    </row>
    <row r="224" spans="1:21" x14ac:dyDescent="0.25">
      <c r="A224" s="149"/>
      <c r="B224" s="150"/>
      <c r="C224" s="151"/>
      <c r="D224" s="151"/>
      <c r="E224" s="14"/>
      <c r="F224" s="18"/>
      <c r="G224" s="14"/>
      <c r="H224" s="18"/>
      <c r="I224" s="18"/>
      <c r="J224" s="59"/>
      <c r="K224" s="59"/>
      <c r="L224" s="59"/>
      <c r="M224" s="152"/>
      <c r="N224" s="152"/>
      <c r="O224" s="20"/>
      <c r="P224" s="20"/>
      <c r="Q224" s="20"/>
      <c r="R224" s="20"/>
      <c r="S224" s="20"/>
      <c r="T224" s="20"/>
      <c r="U224" s="208"/>
    </row>
    <row r="225" spans="1:21" x14ac:dyDescent="0.25">
      <c r="A225" s="149"/>
      <c r="B225" s="150"/>
      <c r="C225" s="151"/>
      <c r="D225" s="151"/>
      <c r="E225" s="14"/>
      <c r="F225" s="18"/>
      <c r="G225" s="14"/>
      <c r="H225" s="18"/>
      <c r="I225" s="18"/>
      <c r="J225" s="59"/>
      <c r="K225" s="59"/>
      <c r="L225" s="59"/>
      <c r="M225" s="152"/>
      <c r="N225" s="152"/>
      <c r="O225" s="20"/>
      <c r="P225" s="20"/>
      <c r="Q225" s="20"/>
      <c r="R225" s="20"/>
      <c r="S225" s="20"/>
      <c r="T225" s="20"/>
      <c r="U225" s="208"/>
    </row>
    <row r="226" spans="1:21" x14ac:dyDescent="0.25">
      <c r="A226" s="149"/>
      <c r="B226" s="150"/>
      <c r="C226" s="151"/>
      <c r="D226" s="151"/>
      <c r="E226" s="14"/>
      <c r="F226" s="18"/>
      <c r="G226" s="14"/>
      <c r="H226" s="18"/>
      <c r="I226" s="18"/>
      <c r="J226" s="59"/>
      <c r="K226" s="59"/>
      <c r="L226" s="59"/>
      <c r="M226" s="152"/>
      <c r="N226" s="152"/>
      <c r="O226" s="20"/>
      <c r="P226" s="20"/>
      <c r="Q226" s="20"/>
      <c r="R226" s="20"/>
      <c r="S226" s="20"/>
      <c r="T226" s="20"/>
      <c r="U226" s="208"/>
    </row>
    <row r="227" spans="1:21" x14ac:dyDescent="0.25">
      <c r="A227" s="149"/>
      <c r="B227" s="150"/>
      <c r="C227" s="151"/>
      <c r="D227" s="151"/>
      <c r="E227" s="14"/>
      <c r="F227" s="18"/>
      <c r="G227" s="14"/>
      <c r="H227" s="18"/>
      <c r="I227" s="18"/>
      <c r="J227" s="59"/>
      <c r="K227" s="59"/>
      <c r="L227" s="59"/>
      <c r="M227" s="152"/>
      <c r="N227" s="152"/>
      <c r="O227" s="20"/>
      <c r="P227" s="20"/>
      <c r="Q227" s="20"/>
      <c r="R227" s="20"/>
      <c r="S227" s="20"/>
      <c r="T227" s="20"/>
      <c r="U227" s="208"/>
    </row>
    <row r="228" spans="1:21" x14ac:dyDescent="0.25">
      <c r="A228" s="149"/>
      <c r="B228" s="150"/>
      <c r="C228" s="151"/>
      <c r="D228" s="151"/>
      <c r="E228" s="14"/>
      <c r="F228" s="18"/>
      <c r="G228" s="14"/>
      <c r="H228" s="18"/>
      <c r="I228" s="18"/>
      <c r="J228" s="59"/>
      <c r="K228" s="59"/>
      <c r="L228" s="59"/>
      <c r="M228" s="152"/>
      <c r="N228" s="152"/>
      <c r="O228" s="20"/>
      <c r="P228" s="20"/>
      <c r="Q228" s="20"/>
      <c r="R228" s="20"/>
      <c r="S228" s="20"/>
      <c r="T228" s="20"/>
      <c r="U228" s="208"/>
    </row>
    <row r="229" spans="1:21" x14ac:dyDescent="0.25">
      <c r="A229" s="149"/>
      <c r="B229" s="150"/>
      <c r="C229" s="151"/>
      <c r="D229" s="151"/>
      <c r="E229" s="14"/>
      <c r="F229" s="18"/>
      <c r="G229" s="14"/>
      <c r="H229" s="18"/>
      <c r="I229" s="18"/>
      <c r="J229" s="59"/>
      <c r="K229" s="59"/>
      <c r="L229" s="59"/>
      <c r="M229" s="152"/>
      <c r="N229" s="152"/>
      <c r="O229" s="20"/>
      <c r="P229" s="20"/>
      <c r="Q229" s="20"/>
      <c r="R229" s="20"/>
      <c r="S229" s="20"/>
      <c r="T229" s="20"/>
      <c r="U229" s="208"/>
    </row>
    <row r="230" spans="1:21" x14ac:dyDescent="0.25">
      <c r="A230" s="149"/>
      <c r="B230" s="150"/>
      <c r="C230" s="151"/>
      <c r="D230" s="151"/>
      <c r="E230" s="14"/>
      <c r="F230" s="18"/>
      <c r="G230" s="14"/>
      <c r="H230" s="18"/>
      <c r="I230" s="18"/>
      <c r="J230" s="59"/>
      <c r="K230" s="59"/>
      <c r="L230" s="59"/>
      <c r="M230" s="152"/>
      <c r="N230" s="152"/>
      <c r="O230" s="20"/>
      <c r="P230" s="20"/>
      <c r="Q230" s="20"/>
      <c r="R230" s="20"/>
      <c r="S230" s="20"/>
      <c r="T230" s="20"/>
      <c r="U230" s="208"/>
    </row>
    <row r="231" spans="1:21" x14ac:dyDescent="0.25">
      <c r="A231" s="149"/>
      <c r="B231" s="150"/>
      <c r="C231" s="151"/>
      <c r="D231" s="151"/>
      <c r="E231" s="14"/>
      <c r="F231" s="18"/>
      <c r="G231" s="14"/>
      <c r="H231" s="18"/>
      <c r="I231" s="18"/>
      <c r="J231" s="59"/>
      <c r="K231" s="59"/>
      <c r="L231" s="59"/>
      <c r="M231" s="152"/>
      <c r="N231" s="152"/>
      <c r="O231" s="20"/>
      <c r="P231" s="20"/>
      <c r="Q231" s="20"/>
      <c r="R231" s="20"/>
      <c r="S231" s="20"/>
      <c r="T231" s="20"/>
      <c r="U231" s="208"/>
    </row>
    <row r="232" spans="1:21" x14ac:dyDescent="0.25">
      <c r="A232" s="149"/>
      <c r="B232" s="150"/>
      <c r="C232" s="151"/>
      <c r="D232" s="151"/>
      <c r="E232" s="14"/>
      <c r="F232" s="18"/>
      <c r="G232" s="14"/>
      <c r="H232" s="18"/>
      <c r="I232" s="18"/>
      <c r="J232" s="59"/>
      <c r="K232" s="59"/>
      <c r="L232" s="59"/>
      <c r="M232" s="152"/>
      <c r="N232" s="152"/>
      <c r="O232" s="20"/>
      <c r="P232" s="20"/>
      <c r="Q232" s="20"/>
      <c r="R232" s="20"/>
      <c r="S232" s="20"/>
      <c r="T232" s="20"/>
      <c r="U232" s="208"/>
    </row>
    <row r="233" spans="1:21" x14ac:dyDescent="0.25">
      <c r="A233" s="149"/>
      <c r="B233" s="150"/>
      <c r="C233" s="151"/>
      <c r="D233" s="151"/>
      <c r="E233" s="14"/>
      <c r="F233" s="18"/>
      <c r="G233" s="14"/>
      <c r="H233" s="18"/>
      <c r="I233" s="18"/>
      <c r="J233" s="59"/>
      <c r="K233" s="59"/>
      <c r="L233" s="59"/>
      <c r="M233" s="152"/>
      <c r="N233" s="152"/>
      <c r="O233" s="20"/>
      <c r="P233" s="20"/>
      <c r="Q233" s="20"/>
      <c r="R233" s="20"/>
      <c r="S233" s="20"/>
      <c r="T233" s="20"/>
      <c r="U233" s="208"/>
    </row>
    <row r="234" spans="1:21" x14ac:dyDescent="0.25">
      <c r="A234" s="149"/>
      <c r="B234" s="150"/>
      <c r="C234" s="151"/>
      <c r="D234" s="151"/>
      <c r="E234" s="14"/>
      <c r="F234" s="18"/>
      <c r="G234" s="14"/>
      <c r="H234" s="18"/>
      <c r="I234" s="18"/>
      <c r="J234" s="59"/>
      <c r="K234" s="59"/>
      <c r="L234" s="59"/>
      <c r="M234" s="152"/>
      <c r="N234" s="152"/>
      <c r="O234" s="20"/>
      <c r="P234" s="20"/>
      <c r="Q234" s="20"/>
      <c r="R234" s="20"/>
      <c r="S234" s="20"/>
      <c r="T234" s="20"/>
      <c r="U234" s="208"/>
    </row>
    <row r="235" spans="1:21" x14ac:dyDescent="0.25">
      <c r="A235" s="149"/>
      <c r="B235" s="150"/>
      <c r="C235" s="151"/>
      <c r="D235" s="151"/>
      <c r="E235" s="14"/>
      <c r="F235" s="18"/>
      <c r="G235" s="14"/>
      <c r="H235" s="18"/>
      <c r="I235" s="18"/>
      <c r="J235" s="59"/>
      <c r="K235" s="59"/>
      <c r="L235" s="59"/>
      <c r="M235" s="152"/>
      <c r="N235" s="152"/>
      <c r="O235" s="20"/>
      <c r="P235" s="20"/>
      <c r="Q235" s="20"/>
      <c r="R235" s="20"/>
      <c r="S235" s="20"/>
      <c r="T235" s="20"/>
      <c r="U235" s="208"/>
    </row>
    <row r="236" spans="1:21" x14ac:dyDescent="0.25">
      <c r="A236" s="149"/>
      <c r="B236" s="150"/>
      <c r="C236" s="151"/>
      <c r="D236" s="151"/>
      <c r="E236" s="14"/>
      <c r="F236" s="18"/>
      <c r="G236" s="14"/>
      <c r="H236" s="18"/>
      <c r="I236" s="18"/>
      <c r="J236" s="59"/>
      <c r="K236" s="59"/>
      <c r="L236" s="59"/>
      <c r="M236" s="152"/>
      <c r="N236" s="152"/>
      <c r="O236" s="20"/>
      <c r="P236" s="20"/>
      <c r="Q236" s="20"/>
      <c r="R236" s="20"/>
      <c r="S236" s="20"/>
      <c r="T236" s="20"/>
      <c r="U236" s="208"/>
    </row>
    <row r="237" spans="1:21" x14ac:dyDescent="0.25">
      <c r="A237" s="149"/>
      <c r="B237" s="150"/>
      <c r="C237" s="151"/>
      <c r="D237" s="151"/>
      <c r="E237" s="14"/>
      <c r="F237" s="18"/>
      <c r="G237" s="14"/>
      <c r="H237" s="18"/>
      <c r="I237" s="18"/>
      <c r="J237" s="59"/>
      <c r="K237" s="59"/>
      <c r="L237" s="59"/>
      <c r="M237" s="152"/>
      <c r="N237" s="152"/>
      <c r="O237" s="20"/>
      <c r="P237" s="20"/>
      <c r="Q237" s="20"/>
      <c r="R237" s="20"/>
      <c r="S237" s="20"/>
      <c r="T237" s="20"/>
      <c r="U237" s="208"/>
    </row>
    <row r="238" spans="1:21" x14ac:dyDescent="0.25">
      <c r="A238" s="149"/>
      <c r="B238" s="150"/>
      <c r="C238" s="151"/>
      <c r="D238" s="151"/>
      <c r="E238" s="14"/>
      <c r="F238" s="18"/>
      <c r="G238" s="14"/>
      <c r="H238" s="18"/>
      <c r="I238" s="18"/>
      <c r="J238" s="59"/>
      <c r="K238" s="59"/>
      <c r="L238" s="59"/>
      <c r="M238" s="152"/>
      <c r="N238" s="152"/>
      <c r="O238" s="20"/>
      <c r="P238" s="20"/>
      <c r="Q238" s="20"/>
      <c r="R238" s="20"/>
      <c r="S238" s="20"/>
      <c r="T238" s="20"/>
      <c r="U238" s="208"/>
    </row>
    <row r="239" spans="1:21" x14ac:dyDescent="0.25">
      <c r="A239" s="149"/>
      <c r="B239" s="150"/>
      <c r="C239" s="151"/>
      <c r="D239" s="151"/>
      <c r="E239" s="14"/>
      <c r="F239" s="18"/>
      <c r="G239" s="14"/>
      <c r="H239" s="18"/>
      <c r="I239" s="18"/>
      <c r="J239" s="59"/>
      <c r="K239" s="59"/>
      <c r="L239" s="59"/>
      <c r="M239" s="152"/>
      <c r="N239" s="152"/>
      <c r="O239" s="20"/>
      <c r="P239" s="20"/>
      <c r="Q239" s="20"/>
      <c r="R239" s="20"/>
      <c r="S239" s="20"/>
      <c r="T239" s="20"/>
      <c r="U239" s="208"/>
    </row>
    <row r="240" spans="1:21" x14ac:dyDescent="0.25">
      <c r="A240" s="149"/>
      <c r="B240" s="150"/>
      <c r="C240" s="151"/>
      <c r="D240" s="151"/>
      <c r="E240" s="14"/>
      <c r="F240" s="18"/>
      <c r="G240" s="14"/>
      <c r="H240" s="18"/>
      <c r="I240" s="18"/>
      <c r="J240" s="59"/>
      <c r="K240" s="59"/>
      <c r="L240" s="59"/>
      <c r="M240" s="152"/>
      <c r="N240" s="152"/>
      <c r="O240" s="20"/>
      <c r="P240" s="20"/>
      <c r="Q240" s="20"/>
      <c r="R240" s="20"/>
      <c r="S240" s="20"/>
      <c r="T240" s="20"/>
      <c r="U240" s="208"/>
    </row>
    <row r="241" spans="1:21" x14ac:dyDescent="0.25">
      <c r="A241" s="149"/>
      <c r="B241" s="150"/>
      <c r="C241" s="151"/>
      <c r="D241" s="151"/>
      <c r="E241" s="14"/>
      <c r="F241" s="18"/>
      <c r="G241" s="14"/>
      <c r="H241" s="18"/>
      <c r="I241" s="18"/>
      <c r="J241" s="59"/>
      <c r="K241" s="59"/>
      <c r="L241" s="59"/>
      <c r="M241" s="152"/>
      <c r="N241" s="152"/>
      <c r="O241" s="20"/>
      <c r="P241" s="20"/>
      <c r="Q241" s="20"/>
      <c r="R241" s="20"/>
      <c r="S241" s="20"/>
      <c r="T241" s="20"/>
      <c r="U241" s="208"/>
    </row>
    <row r="242" spans="1:21" x14ac:dyDescent="0.25">
      <c r="A242" s="149"/>
      <c r="B242" s="150"/>
      <c r="C242" s="151"/>
      <c r="D242" s="151"/>
      <c r="E242" s="14"/>
      <c r="F242" s="18"/>
      <c r="G242" s="14"/>
      <c r="H242" s="18"/>
      <c r="I242" s="18"/>
      <c r="J242" s="59"/>
      <c r="K242" s="59"/>
      <c r="L242" s="59"/>
      <c r="M242" s="152"/>
      <c r="N242" s="152"/>
      <c r="O242" s="20"/>
      <c r="P242" s="20"/>
      <c r="Q242" s="20"/>
      <c r="R242" s="20"/>
      <c r="S242" s="20"/>
      <c r="T242" s="20"/>
      <c r="U242" s="208"/>
    </row>
    <row r="243" spans="1:21" x14ac:dyDescent="0.25">
      <c r="A243" s="149"/>
      <c r="B243" s="150"/>
      <c r="C243" s="151"/>
      <c r="D243" s="151"/>
      <c r="E243" s="14"/>
      <c r="F243" s="18"/>
      <c r="G243" s="14"/>
      <c r="H243" s="18"/>
      <c r="I243" s="18"/>
      <c r="J243" s="59"/>
      <c r="K243" s="59"/>
      <c r="L243" s="59"/>
      <c r="M243" s="152"/>
      <c r="N243" s="152"/>
      <c r="O243" s="20"/>
      <c r="P243" s="20"/>
      <c r="Q243" s="20"/>
      <c r="R243" s="20"/>
      <c r="S243" s="20"/>
      <c r="T243" s="20"/>
      <c r="U243" s="208"/>
    </row>
    <row r="244" spans="1:21" x14ac:dyDescent="0.25">
      <c r="A244" s="149"/>
      <c r="B244" s="150"/>
      <c r="C244" s="151"/>
      <c r="D244" s="151"/>
      <c r="E244" s="14"/>
      <c r="F244" s="18"/>
      <c r="G244" s="14"/>
      <c r="H244" s="18"/>
      <c r="I244" s="18"/>
      <c r="J244" s="59"/>
      <c r="K244" s="59"/>
      <c r="L244" s="59"/>
      <c r="M244" s="152"/>
      <c r="N244" s="152"/>
      <c r="O244" s="20"/>
      <c r="P244" s="20"/>
      <c r="Q244" s="20"/>
      <c r="R244" s="20"/>
      <c r="S244" s="20"/>
      <c r="T244" s="20"/>
      <c r="U244" s="208"/>
    </row>
    <row r="245" spans="1:21" x14ac:dyDescent="0.25">
      <c r="A245" s="149"/>
      <c r="B245" s="150"/>
      <c r="C245" s="151"/>
      <c r="D245" s="151"/>
      <c r="E245" s="14"/>
      <c r="F245" s="18"/>
      <c r="G245" s="14"/>
      <c r="H245" s="18"/>
      <c r="I245" s="18"/>
      <c r="J245" s="59"/>
      <c r="K245" s="59"/>
      <c r="L245" s="59"/>
      <c r="M245" s="152"/>
      <c r="N245" s="152"/>
      <c r="O245" s="20"/>
      <c r="P245" s="20"/>
      <c r="Q245" s="20"/>
      <c r="R245" s="20"/>
      <c r="S245" s="20"/>
      <c r="T245" s="20"/>
      <c r="U245" s="208"/>
    </row>
    <row r="246" spans="1:21" x14ac:dyDescent="0.25">
      <c r="A246" s="149"/>
      <c r="B246" s="150"/>
      <c r="C246" s="151"/>
      <c r="D246" s="151"/>
      <c r="E246" s="14"/>
      <c r="F246" s="18"/>
      <c r="G246" s="14"/>
      <c r="H246" s="18"/>
      <c r="I246" s="18"/>
      <c r="J246" s="59"/>
      <c r="K246" s="59"/>
      <c r="L246" s="59"/>
      <c r="M246" s="152"/>
      <c r="N246" s="152"/>
      <c r="O246" s="20"/>
      <c r="P246" s="20"/>
      <c r="Q246" s="20"/>
      <c r="R246" s="20"/>
      <c r="S246" s="20"/>
      <c r="T246" s="20"/>
      <c r="U246" s="208"/>
    </row>
    <row r="247" spans="1:21" x14ac:dyDescent="0.25">
      <c r="A247" s="149"/>
      <c r="B247" s="150"/>
      <c r="C247" s="151"/>
      <c r="D247" s="151"/>
      <c r="E247" s="14"/>
      <c r="F247" s="18"/>
      <c r="G247" s="14"/>
      <c r="H247" s="18"/>
      <c r="I247" s="18"/>
      <c r="J247" s="59"/>
      <c r="K247" s="59"/>
      <c r="L247" s="59"/>
      <c r="M247" s="152"/>
      <c r="N247" s="152"/>
      <c r="O247" s="20"/>
      <c r="P247" s="20"/>
      <c r="Q247" s="20"/>
      <c r="R247" s="20"/>
      <c r="S247" s="20"/>
      <c r="T247" s="20"/>
      <c r="U247" s="208"/>
    </row>
    <row r="248" spans="1:21" x14ac:dyDescent="0.25">
      <c r="A248" s="149"/>
      <c r="B248" s="150"/>
      <c r="C248" s="151"/>
      <c r="D248" s="151"/>
      <c r="E248" s="14"/>
      <c r="F248" s="18"/>
      <c r="G248" s="14"/>
      <c r="H248" s="18"/>
      <c r="I248" s="18"/>
      <c r="J248" s="59"/>
      <c r="K248" s="59"/>
      <c r="L248" s="59"/>
      <c r="M248" s="152"/>
      <c r="N248" s="152"/>
      <c r="O248" s="20"/>
      <c r="P248" s="20"/>
      <c r="Q248" s="20"/>
      <c r="R248" s="20"/>
      <c r="S248" s="20"/>
      <c r="T248" s="20"/>
      <c r="U248" s="208"/>
    </row>
    <row r="249" spans="1:21" x14ac:dyDescent="0.25">
      <c r="A249" s="149"/>
      <c r="B249" s="150"/>
      <c r="C249" s="151"/>
      <c r="D249" s="151"/>
      <c r="E249" s="14"/>
      <c r="F249" s="18"/>
      <c r="G249" s="14"/>
      <c r="H249" s="18"/>
      <c r="I249" s="18"/>
      <c r="J249" s="59"/>
      <c r="K249" s="59"/>
      <c r="L249" s="59"/>
      <c r="M249" s="152"/>
      <c r="N249" s="152"/>
      <c r="O249" s="20"/>
      <c r="P249" s="20"/>
      <c r="Q249" s="20"/>
      <c r="R249" s="20"/>
      <c r="S249" s="20"/>
      <c r="T249" s="20"/>
      <c r="U249" s="208"/>
    </row>
    <row r="250" spans="1:21" x14ac:dyDescent="0.25">
      <c r="A250" s="149"/>
      <c r="B250" s="150"/>
      <c r="C250" s="151"/>
      <c r="D250" s="151"/>
      <c r="E250" s="14"/>
      <c r="F250" s="18"/>
      <c r="G250" s="14"/>
      <c r="H250" s="18"/>
      <c r="I250" s="18"/>
      <c r="J250" s="59"/>
      <c r="K250" s="59"/>
      <c r="L250" s="59"/>
      <c r="M250" s="152"/>
      <c r="N250" s="152"/>
      <c r="O250" s="20"/>
      <c r="P250" s="20"/>
      <c r="Q250" s="20"/>
      <c r="R250" s="20"/>
      <c r="S250" s="20"/>
      <c r="T250" s="20"/>
      <c r="U250" s="208"/>
    </row>
    <row r="251" spans="1:21" x14ac:dyDescent="0.25">
      <c r="A251" s="149"/>
      <c r="B251" s="150"/>
      <c r="C251" s="151"/>
      <c r="D251" s="151"/>
      <c r="E251" s="14"/>
      <c r="F251" s="18"/>
      <c r="G251" s="14"/>
      <c r="H251" s="18"/>
      <c r="I251" s="18"/>
      <c r="J251" s="59"/>
      <c r="K251" s="59"/>
      <c r="L251" s="59"/>
      <c r="M251" s="152"/>
      <c r="N251" s="152"/>
      <c r="O251" s="20"/>
      <c r="P251" s="20"/>
      <c r="Q251" s="20"/>
      <c r="R251" s="20"/>
      <c r="S251" s="20"/>
      <c r="T251" s="20"/>
      <c r="U251" s="208"/>
    </row>
    <row r="252" spans="1:21" x14ac:dyDescent="0.25">
      <c r="A252" s="149"/>
      <c r="B252" s="150"/>
      <c r="C252" s="151"/>
      <c r="D252" s="151"/>
      <c r="E252" s="14"/>
      <c r="F252" s="18"/>
      <c r="G252" s="14"/>
      <c r="H252" s="18"/>
      <c r="I252" s="18"/>
      <c r="J252" s="59"/>
      <c r="K252" s="59"/>
      <c r="L252" s="59"/>
      <c r="M252" s="152"/>
      <c r="N252" s="152"/>
      <c r="O252" s="20"/>
      <c r="P252" s="20"/>
      <c r="Q252" s="20"/>
      <c r="R252" s="20"/>
      <c r="S252" s="20"/>
      <c r="T252" s="20"/>
      <c r="U252" s="208"/>
    </row>
    <row r="253" spans="1:21" x14ac:dyDescent="0.25">
      <c r="A253" s="149"/>
      <c r="B253" s="150"/>
      <c r="C253" s="151"/>
      <c r="D253" s="151"/>
      <c r="E253" s="14"/>
      <c r="F253" s="18"/>
      <c r="G253" s="14"/>
      <c r="H253" s="18"/>
      <c r="I253" s="18"/>
      <c r="J253" s="59"/>
      <c r="K253" s="59"/>
      <c r="L253" s="59"/>
      <c r="M253" s="152"/>
      <c r="N253" s="152"/>
      <c r="O253" s="20"/>
      <c r="P253" s="20"/>
      <c r="Q253" s="20"/>
      <c r="R253" s="20"/>
      <c r="S253" s="20"/>
      <c r="T253" s="20"/>
      <c r="U253" s="208"/>
    </row>
    <row r="254" spans="1:21" x14ac:dyDescent="0.25">
      <c r="A254" s="149"/>
      <c r="B254" s="150"/>
      <c r="C254" s="151"/>
      <c r="D254" s="151"/>
      <c r="E254" s="14"/>
      <c r="F254" s="18"/>
      <c r="G254" s="14"/>
      <c r="H254" s="18"/>
      <c r="I254" s="18"/>
      <c r="J254" s="59"/>
      <c r="K254" s="59"/>
      <c r="L254" s="59"/>
      <c r="M254" s="152"/>
      <c r="N254" s="152"/>
      <c r="O254" s="20"/>
      <c r="P254" s="20"/>
      <c r="Q254" s="20"/>
      <c r="R254" s="20"/>
      <c r="S254" s="20"/>
      <c r="T254" s="20"/>
      <c r="U254" s="208"/>
    </row>
    <row r="255" spans="1:21" x14ac:dyDescent="0.25">
      <c r="A255" s="149"/>
      <c r="B255" s="150"/>
      <c r="C255" s="151"/>
      <c r="D255" s="151"/>
      <c r="E255" s="14"/>
      <c r="F255" s="18"/>
      <c r="G255" s="14"/>
      <c r="H255" s="18"/>
      <c r="I255" s="18"/>
      <c r="J255" s="59"/>
      <c r="K255" s="59"/>
      <c r="L255" s="59"/>
      <c r="M255" s="152"/>
      <c r="N255" s="152"/>
      <c r="O255" s="20"/>
      <c r="P255" s="20"/>
      <c r="Q255" s="20"/>
      <c r="R255" s="20"/>
      <c r="S255" s="20"/>
      <c r="T255" s="20"/>
      <c r="U255" s="208"/>
    </row>
    <row r="256" spans="1:21" x14ac:dyDescent="0.25">
      <c r="A256" s="149"/>
      <c r="B256" s="150"/>
      <c r="C256" s="151"/>
      <c r="D256" s="151"/>
      <c r="E256" s="14"/>
      <c r="F256" s="18"/>
      <c r="G256" s="14"/>
      <c r="H256" s="18"/>
      <c r="I256" s="18"/>
      <c r="J256" s="59"/>
      <c r="K256" s="59"/>
      <c r="L256" s="59"/>
      <c r="M256" s="152"/>
      <c r="N256" s="152"/>
      <c r="O256" s="20"/>
      <c r="P256" s="20"/>
      <c r="Q256" s="20"/>
      <c r="R256" s="20"/>
      <c r="S256" s="20"/>
      <c r="T256" s="20"/>
      <c r="U256" s="208"/>
    </row>
    <row r="257" spans="1:21" x14ac:dyDescent="0.25">
      <c r="A257" s="149"/>
      <c r="B257" s="150"/>
      <c r="C257" s="151"/>
      <c r="D257" s="151"/>
      <c r="E257" s="14"/>
      <c r="F257" s="18"/>
      <c r="G257" s="14"/>
      <c r="H257" s="18"/>
      <c r="I257" s="18"/>
      <c r="J257" s="59"/>
      <c r="K257" s="59"/>
      <c r="L257" s="59"/>
      <c r="M257" s="152"/>
      <c r="N257" s="152"/>
      <c r="O257" s="20"/>
      <c r="P257" s="20"/>
      <c r="Q257" s="20"/>
      <c r="R257" s="20"/>
      <c r="S257" s="20"/>
      <c r="T257" s="20"/>
      <c r="U257" s="208"/>
    </row>
    <row r="258" spans="1:21" x14ac:dyDescent="0.25">
      <c r="A258" s="149"/>
      <c r="B258" s="150"/>
      <c r="C258" s="151"/>
      <c r="D258" s="151"/>
      <c r="E258" s="14"/>
      <c r="F258" s="18"/>
      <c r="G258" s="14"/>
      <c r="H258" s="18"/>
      <c r="I258" s="18"/>
      <c r="J258" s="59"/>
      <c r="K258" s="59"/>
      <c r="L258" s="59"/>
      <c r="M258" s="152"/>
      <c r="N258" s="152"/>
      <c r="O258" s="20"/>
      <c r="P258" s="20"/>
      <c r="Q258" s="20"/>
      <c r="R258" s="20"/>
      <c r="S258" s="20"/>
      <c r="T258" s="20"/>
      <c r="U258" s="208"/>
    </row>
    <row r="259" spans="1:21" x14ac:dyDescent="0.25">
      <c r="A259" s="149"/>
      <c r="B259" s="150"/>
      <c r="C259" s="151"/>
      <c r="D259" s="151"/>
      <c r="E259" s="14"/>
      <c r="F259" s="18"/>
      <c r="G259" s="14"/>
      <c r="H259" s="18"/>
      <c r="I259" s="18"/>
      <c r="J259" s="59"/>
      <c r="K259" s="59"/>
      <c r="L259" s="59"/>
      <c r="M259" s="152"/>
      <c r="N259" s="152"/>
      <c r="O259" s="20"/>
      <c r="P259" s="20"/>
      <c r="Q259" s="20"/>
      <c r="R259" s="20"/>
      <c r="S259" s="20"/>
      <c r="T259" s="20"/>
      <c r="U259" s="208"/>
    </row>
    <row r="260" spans="1:21" x14ac:dyDescent="0.25">
      <c r="A260" s="149"/>
      <c r="B260" s="150"/>
      <c r="C260" s="151"/>
      <c r="D260" s="151"/>
      <c r="E260" s="14"/>
      <c r="F260" s="18"/>
      <c r="G260" s="14"/>
      <c r="H260" s="18"/>
      <c r="I260" s="18"/>
      <c r="J260" s="59"/>
      <c r="K260" s="59"/>
      <c r="L260" s="59"/>
      <c r="M260" s="152"/>
      <c r="N260" s="152"/>
      <c r="O260" s="20"/>
      <c r="P260" s="20"/>
      <c r="Q260" s="20"/>
      <c r="R260" s="20"/>
      <c r="S260" s="20"/>
      <c r="T260" s="20"/>
      <c r="U260" s="208"/>
    </row>
    <row r="261" spans="1:21" x14ac:dyDescent="0.25">
      <c r="A261" s="149"/>
      <c r="B261" s="150"/>
      <c r="C261" s="151"/>
      <c r="D261" s="151"/>
      <c r="E261" s="14"/>
      <c r="F261" s="18"/>
      <c r="G261" s="14"/>
      <c r="H261" s="18"/>
      <c r="I261" s="18"/>
      <c r="J261" s="59"/>
      <c r="K261" s="59"/>
      <c r="L261" s="59"/>
      <c r="M261" s="152"/>
      <c r="N261" s="152"/>
      <c r="O261" s="20"/>
      <c r="P261" s="20"/>
      <c r="Q261" s="20"/>
      <c r="R261" s="20"/>
      <c r="S261" s="20"/>
      <c r="T261" s="20"/>
      <c r="U261" s="208"/>
    </row>
    <row r="262" spans="1:21" x14ac:dyDescent="0.25">
      <c r="A262" s="149"/>
      <c r="B262" s="150"/>
      <c r="C262" s="151"/>
      <c r="D262" s="151"/>
      <c r="E262" s="14"/>
      <c r="F262" s="18"/>
      <c r="G262" s="14"/>
      <c r="H262" s="18"/>
      <c r="I262" s="18"/>
      <c r="J262" s="59"/>
      <c r="K262" s="59"/>
      <c r="L262" s="59"/>
      <c r="M262" s="152"/>
      <c r="N262" s="152"/>
      <c r="O262" s="20"/>
      <c r="P262" s="20"/>
      <c r="Q262" s="20"/>
      <c r="R262" s="20"/>
      <c r="S262" s="20"/>
      <c r="T262" s="20"/>
      <c r="U262" s="208"/>
    </row>
    <row r="263" spans="1:21" x14ac:dyDescent="0.25">
      <c r="A263" s="149"/>
      <c r="B263" s="150"/>
      <c r="C263" s="151"/>
      <c r="D263" s="151"/>
      <c r="E263" s="14"/>
      <c r="F263" s="18"/>
      <c r="G263" s="14"/>
      <c r="H263" s="18"/>
      <c r="I263" s="18"/>
      <c r="J263" s="59"/>
      <c r="K263" s="59"/>
      <c r="L263" s="59"/>
      <c r="M263" s="152"/>
      <c r="N263" s="152"/>
      <c r="O263" s="20"/>
      <c r="P263" s="20"/>
      <c r="Q263" s="20"/>
      <c r="R263" s="20"/>
      <c r="S263" s="20"/>
      <c r="T263" s="20"/>
      <c r="U263" s="208"/>
    </row>
    <row r="264" spans="1:21" x14ac:dyDescent="0.25">
      <c r="A264" s="149"/>
      <c r="B264" s="150"/>
      <c r="C264" s="151"/>
      <c r="D264" s="151"/>
      <c r="E264" s="14"/>
      <c r="F264" s="18"/>
      <c r="G264" s="14"/>
      <c r="H264" s="18"/>
      <c r="I264" s="18"/>
      <c r="J264" s="59"/>
      <c r="K264" s="59"/>
      <c r="L264" s="59"/>
      <c r="M264" s="152"/>
      <c r="N264" s="152"/>
      <c r="O264" s="20"/>
      <c r="P264" s="20"/>
      <c r="Q264" s="20"/>
      <c r="R264" s="20"/>
      <c r="S264" s="20"/>
      <c r="T264" s="20"/>
      <c r="U264" s="208"/>
    </row>
    <row r="265" spans="1:21" x14ac:dyDescent="0.25">
      <c r="A265" s="149"/>
      <c r="B265" s="150"/>
      <c r="C265" s="151"/>
      <c r="D265" s="151"/>
      <c r="E265" s="14"/>
      <c r="F265" s="18"/>
      <c r="G265" s="14"/>
      <c r="H265" s="18"/>
      <c r="I265" s="18"/>
      <c r="J265" s="59"/>
      <c r="K265" s="59"/>
      <c r="L265" s="59"/>
      <c r="M265" s="152"/>
      <c r="N265" s="152"/>
      <c r="O265" s="20"/>
      <c r="P265" s="20"/>
      <c r="Q265" s="20"/>
      <c r="R265" s="20"/>
      <c r="S265" s="20"/>
      <c r="T265" s="20"/>
      <c r="U265" s="208"/>
    </row>
    <row r="266" spans="1:21" x14ac:dyDescent="0.25">
      <c r="A266" s="149"/>
      <c r="B266" s="150"/>
      <c r="C266" s="151"/>
      <c r="D266" s="151"/>
      <c r="E266" s="14"/>
      <c r="F266" s="18"/>
      <c r="G266" s="14"/>
      <c r="H266" s="18"/>
      <c r="I266" s="18"/>
      <c r="J266" s="59"/>
      <c r="K266" s="59"/>
      <c r="L266" s="59"/>
      <c r="M266" s="152"/>
      <c r="N266" s="152"/>
      <c r="O266" s="20"/>
      <c r="P266" s="20"/>
      <c r="Q266" s="20"/>
      <c r="R266" s="20"/>
      <c r="S266" s="20"/>
      <c r="T266" s="20"/>
      <c r="U266" s="208"/>
    </row>
    <row r="267" spans="1:21" x14ac:dyDescent="0.25">
      <c r="A267" s="149"/>
      <c r="B267" s="150"/>
      <c r="C267" s="151"/>
      <c r="D267" s="151"/>
      <c r="E267" s="14"/>
      <c r="F267" s="18"/>
      <c r="G267" s="14"/>
      <c r="H267" s="18"/>
      <c r="I267" s="18"/>
      <c r="J267" s="59"/>
      <c r="K267" s="59"/>
      <c r="L267" s="59"/>
      <c r="M267" s="152"/>
      <c r="N267" s="152"/>
      <c r="O267" s="20"/>
      <c r="P267" s="20"/>
      <c r="Q267" s="20"/>
      <c r="R267" s="20"/>
      <c r="S267" s="20"/>
      <c r="T267" s="20"/>
      <c r="U267" s="208"/>
    </row>
    <row r="268" spans="1:21" x14ac:dyDescent="0.25">
      <c r="A268" s="149"/>
      <c r="B268" s="150"/>
      <c r="C268" s="151"/>
      <c r="D268" s="151"/>
      <c r="E268" s="14"/>
      <c r="F268" s="18"/>
      <c r="G268" s="14"/>
      <c r="H268" s="18"/>
      <c r="I268" s="18"/>
      <c r="J268" s="59"/>
      <c r="K268" s="59"/>
      <c r="L268" s="59"/>
      <c r="M268" s="152"/>
      <c r="N268" s="152"/>
      <c r="O268" s="20"/>
      <c r="P268" s="20"/>
      <c r="Q268" s="20"/>
      <c r="R268" s="20"/>
      <c r="S268" s="20"/>
      <c r="T268" s="20"/>
      <c r="U268" s="208"/>
    </row>
    <row r="269" spans="1:21" x14ac:dyDescent="0.25">
      <c r="A269" s="149"/>
      <c r="B269" s="150"/>
      <c r="C269" s="151"/>
      <c r="D269" s="151"/>
      <c r="E269" s="14"/>
      <c r="F269" s="18"/>
      <c r="G269" s="14"/>
      <c r="H269" s="18"/>
      <c r="I269" s="18"/>
      <c r="J269" s="59"/>
      <c r="K269" s="59"/>
      <c r="L269" s="59"/>
      <c r="M269" s="152"/>
      <c r="N269" s="152"/>
      <c r="O269" s="20"/>
      <c r="P269" s="20"/>
      <c r="Q269" s="20"/>
      <c r="R269" s="20"/>
      <c r="S269" s="20"/>
      <c r="T269" s="20"/>
      <c r="U269" s="208"/>
    </row>
    <row r="270" spans="1:21" x14ac:dyDescent="0.25">
      <c r="A270" s="149"/>
      <c r="B270" s="150"/>
      <c r="C270" s="151"/>
      <c r="D270" s="151"/>
      <c r="E270" s="14"/>
      <c r="F270" s="18"/>
      <c r="G270" s="14"/>
      <c r="H270" s="18"/>
      <c r="I270" s="18"/>
      <c r="J270" s="59"/>
      <c r="K270" s="59"/>
      <c r="L270" s="59"/>
      <c r="M270" s="152"/>
      <c r="N270" s="152"/>
      <c r="O270" s="20"/>
      <c r="P270" s="20"/>
      <c r="Q270" s="20"/>
      <c r="R270" s="20"/>
      <c r="S270" s="20"/>
      <c r="T270" s="20"/>
      <c r="U270" s="208"/>
    </row>
    <row r="271" spans="1:21" x14ac:dyDescent="0.25">
      <c r="A271" s="149"/>
      <c r="B271" s="150"/>
      <c r="C271" s="151"/>
      <c r="D271" s="151"/>
      <c r="E271" s="14"/>
      <c r="F271" s="18"/>
      <c r="G271" s="14"/>
      <c r="H271" s="18"/>
      <c r="I271" s="18"/>
      <c r="J271" s="59"/>
      <c r="K271" s="59"/>
      <c r="L271" s="59"/>
      <c r="M271" s="152"/>
      <c r="N271" s="152"/>
      <c r="O271" s="20"/>
      <c r="P271" s="20"/>
      <c r="Q271" s="20"/>
      <c r="R271" s="20"/>
      <c r="S271" s="20"/>
      <c r="T271" s="20"/>
      <c r="U271" s="208"/>
    </row>
    <row r="272" spans="1:21" x14ac:dyDescent="0.25">
      <c r="A272" s="149"/>
      <c r="B272" s="150"/>
      <c r="C272" s="151"/>
      <c r="D272" s="151"/>
      <c r="E272" s="14"/>
      <c r="F272" s="18"/>
      <c r="G272" s="14"/>
      <c r="H272" s="18"/>
      <c r="I272" s="18"/>
      <c r="J272" s="59"/>
      <c r="K272" s="59"/>
      <c r="L272" s="59"/>
      <c r="M272" s="152"/>
      <c r="N272" s="152"/>
      <c r="O272" s="20"/>
      <c r="P272" s="20"/>
      <c r="Q272" s="20"/>
      <c r="R272" s="20"/>
      <c r="S272" s="20"/>
      <c r="T272" s="20"/>
      <c r="U272" s="208"/>
    </row>
    <row r="273" spans="1:21" x14ac:dyDescent="0.25">
      <c r="A273" s="149"/>
      <c r="B273" s="150"/>
      <c r="C273" s="151"/>
      <c r="D273" s="151"/>
      <c r="E273" s="14"/>
      <c r="F273" s="18"/>
      <c r="G273" s="14"/>
      <c r="H273" s="18"/>
      <c r="I273" s="18"/>
      <c r="J273" s="59"/>
      <c r="K273" s="59"/>
      <c r="L273" s="59"/>
      <c r="M273" s="152"/>
      <c r="N273" s="152"/>
      <c r="O273" s="20"/>
      <c r="P273" s="20"/>
      <c r="Q273" s="20"/>
      <c r="R273" s="20"/>
      <c r="S273" s="20"/>
      <c r="T273" s="20"/>
      <c r="U273" s="208"/>
    </row>
    <row r="274" spans="1:21" x14ac:dyDescent="0.25">
      <c r="A274" s="149"/>
      <c r="B274" s="150"/>
      <c r="C274" s="151"/>
      <c r="D274" s="151"/>
      <c r="E274" s="14"/>
      <c r="F274" s="18"/>
      <c r="G274" s="14"/>
      <c r="H274" s="18"/>
      <c r="I274" s="18"/>
      <c r="J274" s="59"/>
      <c r="K274" s="59"/>
      <c r="L274" s="59"/>
      <c r="M274" s="152"/>
      <c r="N274" s="152"/>
      <c r="O274" s="20"/>
      <c r="P274" s="20"/>
      <c r="Q274" s="20"/>
      <c r="R274" s="20"/>
      <c r="S274" s="20"/>
      <c r="T274" s="20"/>
      <c r="U274" s="208"/>
    </row>
    <row r="275" spans="1:21" x14ac:dyDescent="0.25">
      <c r="A275" s="149"/>
      <c r="B275" s="150"/>
      <c r="C275" s="151"/>
      <c r="D275" s="151"/>
      <c r="E275" s="14"/>
      <c r="F275" s="18"/>
      <c r="G275" s="14"/>
      <c r="H275" s="18"/>
      <c r="I275" s="18"/>
      <c r="J275" s="59"/>
      <c r="K275" s="59"/>
      <c r="L275" s="59"/>
      <c r="M275" s="152"/>
      <c r="N275" s="152"/>
      <c r="O275" s="20"/>
      <c r="P275" s="20"/>
      <c r="Q275" s="20"/>
      <c r="R275" s="20"/>
      <c r="S275" s="20"/>
      <c r="T275" s="20"/>
      <c r="U275" s="208"/>
    </row>
    <row r="276" spans="1:21" x14ac:dyDescent="0.25">
      <c r="A276" s="149"/>
      <c r="B276" s="150"/>
      <c r="C276" s="151"/>
      <c r="D276" s="151"/>
      <c r="E276" s="14"/>
      <c r="F276" s="18"/>
      <c r="G276" s="14"/>
      <c r="H276" s="18"/>
      <c r="I276" s="18"/>
      <c r="J276" s="59"/>
      <c r="K276" s="59"/>
      <c r="L276" s="59"/>
      <c r="M276" s="152"/>
      <c r="N276" s="152"/>
      <c r="O276" s="20"/>
      <c r="P276" s="20"/>
      <c r="Q276" s="20"/>
      <c r="R276" s="20"/>
      <c r="S276" s="20"/>
      <c r="T276" s="20"/>
      <c r="U276" s="208"/>
    </row>
    <row r="277" spans="1:21" x14ac:dyDescent="0.25">
      <c r="A277" s="149"/>
      <c r="B277" s="150"/>
      <c r="C277" s="151"/>
      <c r="D277" s="151"/>
      <c r="E277" s="14"/>
      <c r="F277" s="18"/>
      <c r="G277" s="14"/>
      <c r="H277" s="18"/>
      <c r="I277" s="18"/>
      <c r="J277" s="59"/>
      <c r="K277" s="59"/>
      <c r="L277" s="59"/>
      <c r="M277" s="152"/>
      <c r="N277" s="152"/>
      <c r="O277" s="20"/>
      <c r="P277" s="20"/>
      <c r="Q277" s="20"/>
      <c r="R277" s="20"/>
      <c r="S277" s="20"/>
      <c r="T277" s="20"/>
      <c r="U277" s="208"/>
    </row>
    <row r="278" spans="1:21" x14ac:dyDescent="0.25">
      <c r="A278" s="149"/>
      <c r="B278" s="150"/>
      <c r="C278" s="151"/>
      <c r="D278" s="151"/>
      <c r="E278" s="14"/>
      <c r="F278" s="18"/>
      <c r="G278" s="14"/>
      <c r="H278" s="18"/>
      <c r="I278" s="18"/>
      <c r="J278" s="59"/>
      <c r="K278" s="59"/>
      <c r="L278" s="59"/>
      <c r="M278" s="152"/>
      <c r="N278" s="152"/>
      <c r="O278" s="20"/>
      <c r="P278" s="20"/>
      <c r="Q278" s="20"/>
      <c r="R278" s="20"/>
      <c r="S278" s="20"/>
      <c r="T278" s="20"/>
      <c r="U278" s="208"/>
    </row>
    <row r="279" spans="1:21" x14ac:dyDescent="0.25">
      <c r="A279" s="149"/>
      <c r="B279" s="150"/>
      <c r="C279" s="151"/>
      <c r="D279" s="151"/>
      <c r="E279" s="14"/>
      <c r="F279" s="18"/>
      <c r="G279" s="14"/>
      <c r="H279" s="18"/>
      <c r="I279" s="18"/>
      <c r="J279" s="59"/>
      <c r="K279" s="59"/>
      <c r="L279" s="59"/>
      <c r="M279" s="152"/>
      <c r="N279" s="152"/>
      <c r="O279" s="20"/>
      <c r="P279" s="20"/>
      <c r="Q279" s="20"/>
      <c r="R279" s="20"/>
      <c r="S279" s="20"/>
      <c r="T279" s="20"/>
      <c r="U279" s="208"/>
    </row>
    <row r="280" spans="1:21" x14ac:dyDescent="0.25">
      <c r="A280" s="149"/>
      <c r="B280" s="150"/>
      <c r="C280" s="151"/>
      <c r="D280" s="151"/>
      <c r="E280" s="14"/>
      <c r="F280" s="18"/>
      <c r="G280" s="14"/>
      <c r="H280" s="18"/>
      <c r="I280" s="18"/>
      <c r="J280" s="59"/>
      <c r="K280" s="59"/>
      <c r="L280" s="59"/>
      <c r="M280" s="152"/>
      <c r="N280" s="152"/>
      <c r="O280" s="20"/>
      <c r="P280" s="20"/>
      <c r="Q280" s="20"/>
      <c r="R280" s="20"/>
      <c r="S280" s="20"/>
      <c r="T280" s="20"/>
      <c r="U280" s="208"/>
    </row>
    <row r="281" spans="1:21" x14ac:dyDescent="0.25">
      <c r="A281" s="149"/>
      <c r="B281" s="150"/>
      <c r="C281" s="151"/>
      <c r="D281" s="151"/>
      <c r="E281" s="14"/>
      <c r="F281" s="18"/>
      <c r="G281" s="14"/>
      <c r="H281" s="18"/>
      <c r="I281" s="18"/>
      <c r="J281" s="59"/>
      <c r="K281" s="59"/>
      <c r="L281" s="59"/>
      <c r="M281" s="152"/>
      <c r="N281" s="152"/>
      <c r="O281" s="20"/>
      <c r="P281" s="20"/>
      <c r="Q281" s="20"/>
      <c r="R281" s="20"/>
      <c r="S281" s="20"/>
      <c r="T281" s="20"/>
      <c r="U281" s="208"/>
    </row>
    <row r="282" spans="1:21" x14ac:dyDescent="0.25">
      <c r="A282" s="149"/>
      <c r="B282" s="150"/>
      <c r="C282" s="151"/>
      <c r="D282" s="151"/>
      <c r="E282" s="14"/>
      <c r="F282" s="18"/>
      <c r="G282" s="14"/>
      <c r="H282" s="18"/>
      <c r="I282" s="18"/>
      <c r="J282" s="59"/>
      <c r="K282" s="59"/>
      <c r="L282" s="59"/>
      <c r="M282" s="152"/>
      <c r="N282" s="152"/>
      <c r="O282" s="20"/>
      <c r="P282" s="20"/>
      <c r="Q282" s="20"/>
      <c r="R282" s="20"/>
      <c r="S282" s="20"/>
      <c r="T282" s="20"/>
      <c r="U282" s="208"/>
    </row>
    <row r="283" spans="1:21" x14ac:dyDescent="0.25">
      <c r="A283" s="149"/>
      <c r="B283" s="150"/>
      <c r="C283" s="151"/>
      <c r="D283" s="151"/>
      <c r="E283" s="14"/>
      <c r="F283" s="18"/>
      <c r="G283" s="14"/>
      <c r="H283" s="18"/>
      <c r="I283" s="18"/>
      <c r="J283" s="59"/>
      <c r="K283" s="59"/>
      <c r="L283" s="59"/>
      <c r="M283" s="152"/>
      <c r="N283" s="152"/>
      <c r="O283" s="20"/>
      <c r="P283" s="20"/>
      <c r="Q283" s="20"/>
      <c r="R283" s="20"/>
      <c r="S283" s="20"/>
      <c r="T283" s="20"/>
      <c r="U283" s="208"/>
    </row>
    <row r="284" spans="1:21" x14ac:dyDescent="0.25">
      <c r="A284" s="149"/>
      <c r="B284" s="150"/>
      <c r="C284" s="151"/>
      <c r="D284" s="151"/>
      <c r="E284" s="14"/>
      <c r="F284" s="18"/>
      <c r="G284" s="14"/>
      <c r="H284" s="18"/>
      <c r="I284" s="18"/>
      <c r="J284" s="59"/>
      <c r="K284" s="59"/>
      <c r="L284" s="59"/>
      <c r="M284" s="152"/>
      <c r="N284" s="152"/>
      <c r="O284" s="20"/>
      <c r="P284" s="20"/>
      <c r="Q284" s="20"/>
      <c r="R284" s="20"/>
      <c r="S284" s="20"/>
      <c r="T284" s="20"/>
      <c r="U284" s="208"/>
    </row>
    <row r="285" spans="1:21" x14ac:dyDescent="0.25">
      <c r="A285" s="149"/>
      <c r="B285" s="150"/>
      <c r="C285" s="151"/>
      <c r="D285" s="151"/>
      <c r="E285" s="14"/>
      <c r="F285" s="18"/>
      <c r="G285" s="14"/>
      <c r="H285" s="18"/>
      <c r="I285" s="18"/>
      <c r="J285" s="59"/>
      <c r="K285" s="59"/>
      <c r="L285" s="59"/>
      <c r="M285" s="152"/>
      <c r="N285" s="152"/>
      <c r="O285" s="20"/>
      <c r="P285" s="20"/>
      <c r="Q285" s="20"/>
      <c r="R285" s="20"/>
      <c r="S285" s="20"/>
      <c r="T285" s="20"/>
      <c r="U285" s="208"/>
    </row>
    <row r="286" spans="1:21" x14ac:dyDescent="0.25">
      <c r="A286" s="149"/>
      <c r="B286" s="150"/>
      <c r="C286" s="151"/>
      <c r="D286" s="151"/>
      <c r="E286" s="14"/>
      <c r="F286" s="18"/>
      <c r="G286" s="14"/>
      <c r="H286" s="18"/>
      <c r="I286" s="18"/>
      <c r="J286" s="59"/>
      <c r="K286" s="59"/>
      <c r="L286" s="59"/>
      <c r="M286" s="152"/>
      <c r="N286" s="152"/>
      <c r="O286" s="20"/>
      <c r="P286" s="20"/>
      <c r="Q286" s="20"/>
      <c r="R286" s="20"/>
      <c r="S286" s="20"/>
      <c r="T286" s="20"/>
      <c r="U286" s="208"/>
    </row>
    <row r="287" spans="1:21" x14ac:dyDescent="0.25">
      <c r="A287" s="149"/>
      <c r="B287" s="150"/>
      <c r="C287" s="151"/>
      <c r="D287" s="151"/>
      <c r="E287" s="14"/>
      <c r="F287" s="18"/>
      <c r="G287" s="14"/>
      <c r="H287" s="18"/>
      <c r="I287" s="18"/>
      <c r="J287" s="59"/>
      <c r="K287" s="59"/>
      <c r="L287" s="59"/>
      <c r="M287" s="152"/>
      <c r="N287" s="152"/>
      <c r="O287" s="20"/>
      <c r="P287" s="20"/>
      <c r="Q287" s="20"/>
      <c r="R287" s="20"/>
      <c r="S287" s="20"/>
      <c r="T287" s="20"/>
      <c r="U287" s="208"/>
    </row>
    <row r="288" spans="1:21" x14ac:dyDescent="0.25">
      <c r="A288" s="149"/>
      <c r="B288" s="150"/>
      <c r="C288" s="151"/>
      <c r="D288" s="151"/>
      <c r="E288" s="14"/>
      <c r="F288" s="18"/>
      <c r="G288" s="14"/>
      <c r="H288" s="18"/>
      <c r="I288" s="18"/>
      <c r="J288" s="59"/>
      <c r="K288" s="59"/>
      <c r="L288" s="59"/>
      <c r="M288" s="152"/>
      <c r="N288" s="152"/>
      <c r="O288" s="20"/>
      <c r="P288" s="20"/>
      <c r="Q288" s="20"/>
      <c r="R288" s="20"/>
      <c r="S288" s="20"/>
      <c r="T288" s="20"/>
      <c r="U288" s="208"/>
    </row>
    <row r="289" spans="1:21" x14ac:dyDescent="0.25">
      <c r="A289" s="149"/>
      <c r="B289" s="150"/>
      <c r="C289" s="151"/>
      <c r="D289" s="151"/>
      <c r="E289" s="14"/>
      <c r="F289" s="18"/>
      <c r="G289" s="14"/>
      <c r="H289" s="18"/>
      <c r="I289" s="18"/>
      <c r="J289" s="59"/>
      <c r="K289" s="59"/>
      <c r="L289" s="59"/>
      <c r="M289" s="152"/>
      <c r="N289" s="152"/>
      <c r="O289" s="20"/>
      <c r="P289" s="20"/>
      <c r="Q289" s="20"/>
      <c r="R289" s="20"/>
      <c r="S289" s="20"/>
      <c r="T289" s="20"/>
      <c r="U289" s="208"/>
    </row>
    <row r="290" spans="1:21" x14ac:dyDescent="0.25">
      <c r="A290" s="149"/>
      <c r="B290" s="150"/>
      <c r="C290" s="151"/>
      <c r="D290" s="151"/>
      <c r="E290" s="14"/>
      <c r="F290" s="18"/>
      <c r="G290" s="14"/>
      <c r="H290" s="18"/>
      <c r="I290" s="18"/>
      <c r="J290" s="59"/>
      <c r="K290" s="59"/>
      <c r="L290" s="59"/>
      <c r="M290" s="152"/>
      <c r="N290" s="152"/>
      <c r="O290" s="20"/>
      <c r="P290" s="20"/>
      <c r="Q290" s="20"/>
      <c r="R290" s="20"/>
      <c r="S290" s="20"/>
      <c r="T290" s="20"/>
      <c r="U290" s="208"/>
    </row>
    <row r="291" spans="1:21" x14ac:dyDescent="0.25">
      <c r="A291" s="149"/>
      <c r="B291" s="150"/>
      <c r="C291" s="151"/>
      <c r="D291" s="151"/>
      <c r="E291" s="14"/>
      <c r="F291" s="18"/>
      <c r="G291" s="14"/>
      <c r="H291" s="18"/>
      <c r="I291" s="18"/>
      <c r="J291" s="59"/>
      <c r="K291" s="59"/>
      <c r="L291" s="59"/>
      <c r="M291" s="152"/>
      <c r="N291" s="152"/>
      <c r="O291" s="20"/>
      <c r="P291" s="20"/>
      <c r="Q291" s="20"/>
      <c r="R291" s="20"/>
      <c r="S291" s="20"/>
      <c r="T291" s="20"/>
      <c r="U291" s="208"/>
    </row>
    <row r="292" spans="1:21" x14ac:dyDescent="0.25">
      <c r="A292" s="149"/>
      <c r="B292" s="150"/>
      <c r="C292" s="151"/>
      <c r="D292" s="151"/>
      <c r="E292" s="14"/>
      <c r="F292" s="18"/>
      <c r="G292" s="14"/>
      <c r="H292" s="18"/>
      <c r="I292" s="18"/>
      <c r="J292" s="59"/>
      <c r="K292" s="59"/>
      <c r="L292" s="59"/>
      <c r="M292" s="152"/>
      <c r="N292" s="152"/>
      <c r="O292" s="20"/>
      <c r="P292" s="20"/>
      <c r="Q292" s="20"/>
      <c r="R292" s="20"/>
      <c r="S292" s="20"/>
      <c r="T292" s="20"/>
      <c r="U292" s="208"/>
    </row>
    <row r="293" spans="1:21" x14ac:dyDescent="0.25">
      <c r="A293" s="149"/>
      <c r="B293" s="150"/>
      <c r="C293" s="151"/>
      <c r="D293" s="151"/>
      <c r="E293" s="14"/>
      <c r="F293" s="18"/>
      <c r="G293" s="14"/>
      <c r="H293" s="18"/>
      <c r="I293" s="18"/>
      <c r="J293" s="59"/>
      <c r="K293" s="59"/>
      <c r="L293" s="59"/>
      <c r="M293" s="152"/>
      <c r="N293" s="152"/>
      <c r="O293" s="20"/>
      <c r="P293" s="20"/>
      <c r="Q293" s="20"/>
      <c r="R293" s="20"/>
      <c r="S293" s="20"/>
      <c r="T293" s="20"/>
      <c r="U293" s="208"/>
    </row>
    <row r="294" spans="1:21" x14ac:dyDescent="0.25">
      <c r="A294" s="149"/>
      <c r="B294" s="150"/>
      <c r="C294" s="151"/>
      <c r="D294" s="151"/>
      <c r="E294" s="14"/>
      <c r="F294" s="18"/>
      <c r="G294" s="14"/>
      <c r="H294" s="18"/>
      <c r="I294" s="18"/>
      <c r="J294" s="59"/>
      <c r="K294" s="59"/>
      <c r="L294" s="59"/>
      <c r="M294" s="152"/>
      <c r="N294" s="152"/>
      <c r="O294" s="20"/>
      <c r="P294" s="20"/>
      <c r="Q294" s="20"/>
      <c r="R294" s="20"/>
      <c r="S294" s="20"/>
      <c r="T294" s="20"/>
      <c r="U294" s="208"/>
    </row>
    <row r="295" spans="1:21" x14ac:dyDescent="0.25">
      <c r="A295" s="149"/>
      <c r="B295" s="150"/>
      <c r="C295" s="151"/>
      <c r="D295" s="151"/>
      <c r="E295" s="14"/>
      <c r="F295" s="18"/>
      <c r="G295" s="14"/>
      <c r="H295" s="18"/>
      <c r="I295" s="18"/>
      <c r="J295" s="59"/>
      <c r="K295" s="59"/>
      <c r="L295" s="59"/>
      <c r="M295" s="152"/>
      <c r="N295" s="152"/>
      <c r="O295" s="20"/>
      <c r="P295" s="20"/>
      <c r="Q295" s="20"/>
      <c r="R295" s="20"/>
      <c r="S295" s="20"/>
      <c r="T295" s="20"/>
      <c r="U295" s="208"/>
    </row>
    <row r="296" spans="1:21" x14ac:dyDescent="0.25">
      <c r="A296" s="149"/>
      <c r="B296" s="150"/>
      <c r="C296" s="151"/>
      <c r="D296" s="151"/>
      <c r="E296" s="14"/>
      <c r="F296" s="18"/>
      <c r="G296" s="14"/>
      <c r="H296" s="18"/>
      <c r="I296" s="18"/>
      <c r="J296" s="59"/>
      <c r="K296" s="59"/>
      <c r="L296" s="59"/>
      <c r="M296" s="152"/>
      <c r="N296" s="152"/>
      <c r="O296" s="20"/>
      <c r="P296" s="20"/>
      <c r="Q296" s="20"/>
      <c r="R296" s="20"/>
      <c r="S296" s="20"/>
      <c r="T296" s="20"/>
      <c r="U296" s="208"/>
    </row>
    <row r="297" spans="1:21" x14ac:dyDescent="0.25">
      <c r="A297" s="149"/>
      <c r="B297" s="150"/>
      <c r="C297" s="151"/>
      <c r="D297" s="151"/>
      <c r="E297" s="14"/>
      <c r="F297" s="18"/>
      <c r="G297" s="14"/>
      <c r="H297" s="18"/>
      <c r="I297" s="18"/>
      <c r="J297" s="59"/>
      <c r="K297" s="59"/>
      <c r="L297" s="59"/>
      <c r="M297" s="152"/>
      <c r="N297" s="152"/>
      <c r="O297" s="20"/>
      <c r="P297" s="20"/>
      <c r="Q297" s="20"/>
      <c r="R297" s="20"/>
      <c r="S297" s="20"/>
      <c r="T297" s="20"/>
      <c r="U297" s="208"/>
    </row>
    <row r="298" spans="1:21" x14ac:dyDescent="0.25">
      <c r="A298" s="149"/>
      <c r="B298" s="150"/>
      <c r="C298" s="151"/>
      <c r="D298" s="151"/>
      <c r="E298" s="14"/>
      <c r="F298" s="18"/>
      <c r="G298" s="14"/>
      <c r="H298" s="18"/>
      <c r="I298" s="18"/>
      <c r="J298" s="59"/>
      <c r="K298" s="59"/>
      <c r="L298" s="59"/>
      <c r="M298" s="152"/>
      <c r="N298" s="152"/>
      <c r="O298" s="20"/>
      <c r="P298" s="20"/>
      <c r="Q298" s="20"/>
      <c r="R298" s="20"/>
      <c r="S298" s="20"/>
      <c r="T298" s="20"/>
      <c r="U298" s="208"/>
    </row>
    <row r="299" spans="1:21" x14ac:dyDescent="0.25">
      <c r="A299" s="149"/>
      <c r="B299" s="150"/>
      <c r="C299" s="151"/>
      <c r="D299" s="151"/>
      <c r="E299" s="14"/>
      <c r="F299" s="18"/>
      <c r="G299" s="14"/>
      <c r="H299" s="18"/>
      <c r="I299" s="18"/>
      <c r="J299" s="59"/>
      <c r="K299" s="59"/>
      <c r="L299" s="59"/>
      <c r="M299" s="152"/>
      <c r="N299" s="152"/>
      <c r="O299" s="20"/>
      <c r="P299" s="20"/>
      <c r="Q299" s="20"/>
      <c r="R299" s="20"/>
      <c r="S299" s="20"/>
      <c r="T299" s="20"/>
      <c r="U299" s="208"/>
    </row>
    <row r="300" spans="1:21" x14ac:dyDescent="0.25">
      <c r="A300" s="149"/>
      <c r="B300" s="150"/>
      <c r="C300" s="151"/>
      <c r="D300" s="151"/>
      <c r="E300" s="14"/>
      <c r="F300" s="18"/>
      <c r="G300" s="14"/>
      <c r="H300" s="18"/>
      <c r="I300" s="18"/>
      <c r="J300" s="59"/>
      <c r="K300" s="59"/>
      <c r="L300" s="59"/>
      <c r="M300" s="152"/>
      <c r="N300" s="152"/>
      <c r="O300" s="20"/>
      <c r="P300" s="20"/>
      <c r="Q300" s="20"/>
      <c r="R300" s="20"/>
      <c r="S300" s="20"/>
      <c r="T300" s="20"/>
      <c r="U300" s="208"/>
    </row>
    <row r="301" spans="1:21" x14ac:dyDescent="0.25">
      <c r="A301" s="149"/>
      <c r="B301" s="150"/>
      <c r="C301" s="151"/>
      <c r="D301" s="151"/>
      <c r="E301" s="14"/>
      <c r="F301" s="18"/>
      <c r="G301" s="14"/>
      <c r="H301" s="18"/>
      <c r="I301" s="18"/>
      <c r="J301" s="59"/>
      <c r="K301" s="59"/>
      <c r="L301" s="59"/>
      <c r="M301" s="152"/>
      <c r="N301" s="152"/>
      <c r="O301" s="20"/>
      <c r="P301" s="20"/>
      <c r="Q301" s="20"/>
      <c r="R301" s="20"/>
      <c r="S301" s="20"/>
      <c r="T301" s="20"/>
      <c r="U301" s="208"/>
    </row>
    <row r="302" spans="1:21" x14ac:dyDescent="0.25">
      <c r="A302" s="149"/>
      <c r="B302" s="150"/>
      <c r="C302" s="151"/>
      <c r="D302" s="151"/>
      <c r="E302" s="14"/>
      <c r="F302" s="18"/>
      <c r="G302" s="14"/>
      <c r="H302" s="18"/>
      <c r="I302" s="18"/>
      <c r="J302" s="59"/>
      <c r="K302" s="59"/>
      <c r="L302" s="59"/>
      <c r="M302" s="152"/>
      <c r="N302" s="152"/>
      <c r="O302" s="20"/>
      <c r="P302" s="20"/>
      <c r="Q302" s="20"/>
      <c r="R302" s="20"/>
      <c r="S302" s="20"/>
      <c r="T302" s="20"/>
      <c r="U302" s="208"/>
    </row>
    <row r="303" spans="1:21" x14ac:dyDescent="0.25">
      <c r="A303" s="149"/>
      <c r="B303" s="150"/>
      <c r="C303" s="151"/>
      <c r="D303" s="151"/>
      <c r="E303" s="14"/>
      <c r="F303" s="18"/>
      <c r="G303" s="14"/>
      <c r="H303" s="18"/>
      <c r="I303" s="18"/>
      <c r="J303" s="59"/>
      <c r="K303" s="59"/>
      <c r="L303" s="59"/>
      <c r="M303" s="152"/>
      <c r="N303" s="152"/>
      <c r="O303" s="20"/>
      <c r="P303" s="20"/>
      <c r="Q303" s="20"/>
      <c r="R303" s="20"/>
      <c r="S303" s="20"/>
      <c r="T303" s="20"/>
      <c r="U303" s="208"/>
    </row>
    <row r="304" spans="1:21" x14ac:dyDescent="0.25">
      <c r="A304" s="149"/>
      <c r="B304" s="150"/>
      <c r="C304" s="151"/>
      <c r="D304" s="151"/>
      <c r="E304" s="14"/>
      <c r="F304" s="18"/>
      <c r="G304" s="14"/>
      <c r="H304" s="18"/>
      <c r="I304" s="18"/>
      <c r="J304" s="59"/>
      <c r="K304" s="59"/>
      <c r="L304" s="59"/>
      <c r="M304" s="152"/>
      <c r="N304" s="152"/>
      <c r="O304" s="20"/>
      <c r="P304" s="20"/>
      <c r="Q304" s="20"/>
      <c r="R304" s="20"/>
      <c r="S304" s="20"/>
      <c r="T304" s="20"/>
      <c r="U304" s="208"/>
    </row>
    <row r="305" spans="1:21" x14ac:dyDescent="0.25">
      <c r="A305" s="149"/>
      <c r="B305" s="150"/>
      <c r="C305" s="151"/>
      <c r="D305" s="151"/>
      <c r="E305" s="14"/>
      <c r="F305" s="18"/>
      <c r="G305" s="14"/>
      <c r="H305" s="18"/>
      <c r="I305" s="18"/>
      <c r="J305" s="59"/>
      <c r="K305" s="59"/>
      <c r="L305" s="59"/>
      <c r="M305" s="152"/>
      <c r="N305" s="152"/>
      <c r="O305" s="20"/>
      <c r="P305" s="20"/>
      <c r="Q305" s="20"/>
      <c r="R305" s="20"/>
      <c r="S305" s="20"/>
      <c r="T305" s="20"/>
      <c r="U305" s="208"/>
    </row>
    <row r="306" spans="1:21" x14ac:dyDescent="0.25">
      <c r="A306" s="149"/>
      <c r="B306" s="150"/>
      <c r="C306" s="151"/>
      <c r="D306" s="151"/>
      <c r="E306" s="14"/>
      <c r="F306" s="18"/>
      <c r="G306" s="14"/>
      <c r="H306" s="18"/>
      <c r="I306" s="18"/>
      <c r="J306" s="59"/>
      <c r="K306" s="59"/>
      <c r="L306" s="59"/>
      <c r="M306" s="152"/>
      <c r="N306" s="152"/>
      <c r="O306" s="20"/>
      <c r="P306" s="20"/>
      <c r="Q306" s="20"/>
      <c r="R306" s="20"/>
      <c r="S306" s="20"/>
      <c r="T306" s="20"/>
      <c r="U306" s="208"/>
    </row>
    <row r="307" spans="1:21" x14ac:dyDescent="0.25">
      <c r="A307" s="149"/>
      <c r="B307" s="150"/>
      <c r="C307" s="151"/>
      <c r="D307" s="151"/>
      <c r="E307" s="14"/>
      <c r="F307" s="18"/>
      <c r="G307" s="14"/>
      <c r="H307" s="18"/>
      <c r="I307" s="18"/>
      <c r="J307" s="59"/>
      <c r="K307" s="59"/>
      <c r="L307" s="59"/>
      <c r="M307" s="152"/>
      <c r="N307" s="152"/>
      <c r="O307" s="20"/>
      <c r="P307" s="20"/>
      <c r="Q307" s="20"/>
      <c r="R307" s="20"/>
      <c r="S307" s="20"/>
      <c r="T307" s="20"/>
      <c r="U307" s="208"/>
    </row>
    <row r="308" spans="1:21" x14ac:dyDescent="0.25">
      <c r="A308" s="149"/>
      <c r="B308" s="150"/>
      <c r="C308" s="151"/>
      <c r="D308" s="151"/>
      <c r="E308" s="14"/>
      <c r="F308" s="18"/>
      <c r="G308" s="14"/>
      <c r="H308" s="18"/>
      <c r="I308" s="18"/>
      <c r="J308" s="59"/>
      <c r="K308" s="59"/>
      <c r="L308" s="59"/>
      <c r="M308" s="152"/>
      <c r="N308" s="152"/>
      <c r="O308" s="20"/>
      <c r="P308" s="20"/>
      <c r="Q308" s="20"/>
      <c r="R308" s="20"/>
      <c r="S308" s="20"/>
      <c r="T308" s="20"/>
      <c r="U308" s="208"/>
    </row>
    <row r="309" spans="1:21" x14ac:dyDescent="0.25">
      <c r="A309" s="149"/>
      <c r="B309" s="150"/>
      <c r="C309" s="151"/>
      <c r="D309" s="151"/>
      <c r="E309" s="14"/>
      <c r="F309" s="18"/>
      <c r="G309" s="14"/>
      <c r="H309" s="18"/>
      <c r="I309" s="18"/>
      <c r="J309" s="59"/>
      <c r="K309" s="59"/>
      <c r="L309" s="59"/>
      <c r="M309" s="152"/>
      <c r="N309" s="152"/>
      <c r="O309" s="20"/>
      <c r="P309" s="20"/>
      <c r="Q309" s="20"/>
      <c r="R309" s="20"/>
      <c r="S309" s="20"/>
      <c r="T309" s="20"/>
      <c r="U309" s="208"/>
    </row>
    <row r="310" spans="1:21" x14ac:dyDescent="0.25">
      <c r="A310" s="149"/>
      <c r="B310" s="150"/>
      <c r="C310" s="151"/>
      <c r="D310" s="151"/>
      <c r="E310" s="14"/>
      <c r="F310" s="18"/>
      <c r="G310" s="14"/>
      <c r="H310" s="18"/>
      <c r="I310" s="18"/>
      <c r="J310" s="59"/>
      <c r="K310" s="59"/>
      <c r="L310" s="59"/>
      <c r="M310" s="152"/>
      <c r="N310" s="152"/>
      <c r="O310" s="20"/>
      <c r="P310" s="20"/>
      <c r="Q310" s="20"/>
      <c r="R310" s="20"/>
      <c r="S310" s="20"/>
      <c r="T310" s="20"/>
      <c r="U310" s="208"/>
    </row>
    <row r="311" spans="1:21" x14ac:dyDescent="0.25">
      <c r="A311" s="149"/>
      <c r="B311" s="150"/>
      <c r="C311" s="151"/>
      <c r="D311" s="151"/>
      <c r="E311" s="14"/>
      <c r="F311" s="18"/>
      <c r="G311" s="14"/>
      <c r="H311" s="18"/>
      <c r="I311" s="18"/>
      <c r="J311" s="59"/>
      <c r="K311" s="59"/>
      <c r="L311" s="59"/>
      <c r="M311" s="152"/>
      <c r="N311" s="152"/>
      <c r="O311" s="20"/>
      <c r="P311" s="20"/>
      <c r="Q311" s="20"/>
      <c r="R311" s="20"/>
      <c r="S311" s="20"/>
      <c r="T311" s="20"/>
      <c r="U311" s="208"/>
    </row>
    <row r="312" spans="1:21" x14ac:dyDescent="0.25">
      <c r="A312" s="149"/>
      <c r="B312" s="150"/>
      <c r="C312" s="151"/>
      <c r="D312" s="151"/>
      <c r="E312" s="14"/>
      <c r="F312" s="18"/>
      <c r="G312" s="14"/>
      <c r="H312" s="18"/>
      <c r="I312" s="18"/>
      <c r="J312" s="59"/>
      <c r="K312" s="59"/>
      <c r="L312" s="59"/>
      <c r="M312" s="152"/>
      <c r="N312" s="152"/>
      <c r="O312" s="20"/>
      <c r="P312" s="20"/>
      <c r="Q312" s="20"/>
      <c r="R312" s="20"/>
      <c r="S312" s="20"/>
      <c r="T312" s="20"/>
      <c r="U312" s="208"/>
    </row>
    <row r="313" spans="1:21" x14ac:dyDescent="0.25">
      <c r="A313" s="149"/>
      <c r="B313" s="150"/>
      <c r="C313" s="151"/>
      <c r="D313" s="151"/>
      <c r="E313" s="14"/>
      <c r="F313" s="18"/>
      <c r="G313" s="14"/>
      <c r="H313" s="18"/>
      <c r="I313" s="18"/>
      <c r="J313" s="59"/>
      <c r="K313" s="59"/>
      <c r="L313" s="59"/>
      <c r="M313" s="152"/>
      <c r="N313" s="152"/>
      <c r="O313" s="20"/>
      <c r="P313" s="20"/>
      <c r="Q313" s="20"/>
      <c r="R313" s="20"/>
      <c r="S313" s="20"/>
      <c r="T313" s="20"/>
      <c r="U313" s="208"/>
    </row>
    <row r="314" spans="1:21" x14ac:dyDescent="0.25">
      <c r="A314" s="149"/>
      <c r="B314" s="150"/>
      <c r="C314" s="151"/>
      <c r="D314" s="151"/>
      <c r="E314" s="14"/>
      <c r="F314" s="18"/>
      <c r="G314" s="14"/>
      <c r="H314" s="18"/>
      <c r="I314" s="18"/>
      <c r="J314" s="59"/>
      <c r="K314" s="59"/>
      <c r="L314" s="59"/>
      <c r="M314" s="152"/>
      <c r="N314" s="152"/>
      <c r="O314" s="20"/>
      <c r="P314" s="20"/>
      <c r="Q314" s="20"/>
      <c r="R314" s="20"/>
      <c r="S314" s="20"/>
      <c r="T314" s="20"/>
      <c r="U314" s="208"/>
    </row>
    <row r="315" spans="1:21" x14ac:dyDescent="0.25">
      <c r="A315" s="149"/>
      <c r="B315" s="150"/>
      <c r="C315" s="151"/>
      <c r="D315" s="151"/>
      <c r="E315" s="14"/>
      <c r="F315" s="18"/>
      <c r="G315" s="14"/>
      <c r="H315" s="18"/>
      <c r="I315" s="18"/>
      <c r="J315" s="59"/>
      <c r="K315" s="59"/>
      <c r="L315" s="59"/>
      <c r="M315" s="152"/>
      <c r="N315" s="152"/>
      <c r="O315" s="20"/>
      <c r="P315" s="20"/>
      <c r="Q315" s="20"/>
      <c r="R315" s="20"/>
      <c r="S315" s="20"/>
      <c r="T315" s="20"/>
      <c r="U315" s="208"/>
    </row>
    <row r="316" spans="1:21" x14ac:dyDescent="0.25">
      <c r="A316" s="149"/>
      <c r="B316" s="150"/>
      <c r="C316" s="151"/>
      <c r="D316" s="151"/>
      <c r="E316" s="14"/>
      <c r="F316" s="18"/>
      <c r="G316" s="14"/>
      <c r="H316" s="18"/>
      <c r="I316" s="18"/>
      <c r="J316" s="59"/>
      <c r="K316" s="59"/>
      <c r="L316" s="59"/>
      <c r="M316" s="152"/>
      <c r="N316" s="152"/>
      <c r="O316" s="20"/>
      <c r="P316" s="20"/>
      <c r="Q316" s="20"/>
      <c r="R316" s="20"/>
      <c r="S316" s="20"/>
      <c r="T316" s="20"/>
      <c r="U316" s="208"/>
    </row>
    <row r="317" spans="1:21" x14ac:dyDescent="0.25">
      <c r="A317" s="149"/>
      <c r="B317" s="150"/>
      <c r="C317" s="151"/>
      <c r="D317" s="151"/>
      <c r="E317" s="14"/>
      <c r="F317" s="18"/>
      <c r="G317" s="14"/>
      <c r="H317" s="18"/>
      <c r="I317" s="18"/>
      <c r="J317" s="59"/>
      <c r="K317" s="59"/>
      <c r="L317" s="59"/>
      <c r="M317" s="152"/>
      <c r="N317" s="152"/>
      <c r="O317" s="20"/>
      <c r="P317" s="20"/>
      <c r="Q317" s="20"/>
      <c r="R317" s="20"/>
      <c r="S317" s="20"/>
      <c r="T317" s="20"/>
      <c r="U317" s="208"/>
    </row>
    <row r="318" spans="1:21" x14ac:dyDescent="0.25">
      <c r="A318" s="149"/>
      <c r="B318" s="150"/>
      <c r="C318" s="151"/>
      <c r="D318" s="151"/>
      <c r="E318" s="14"/>
      <c r="F318" s="18"/>
      <c r="G318" s="14"/>
      <c r="H318" s="18"/>
      <c r="I318" s="18"/>
      <c r="J318" s="59"/>
      <c r="K318" s="59"/>
      <c r="L318" s="59"/>
      <c r="M318" s="152"/>
      <c r="N318" s="152"/>
      <c r="O318" s="20"/>
      <c r="P318" s="20"/>
      <c r="Q318" s="20"/>
      <c r="R318" s="20"/>
      <c r="S318" s="20"/>
      <c r="T318" s="20"/>
      <c r="U318" s="208"/>
    </row>
    <row r="319" spans="1:21" x14ac:dyDescent="0.25">
      <c r="A319" s="149"/>
      <c r="B319" s="150"/>
      <c r="C319" s="151"/>
      <c r="D319" s="151"/>
      <c r="E319" s="14"/>
      <c r="F319" s="18"/>
      <c r="G319" s="14"/>
      <c r="H319" s="18"/>
      <c r="I319" s="18"/>
      <c r="J319" s="59"/>
      <c r="K319" s="59"/>
      <c r="L319" s="59"/>
      <c r="M319" s="152"/>
      <c r="N319" s="152"/>
      <c r="O319" s="20"/>
      <c r="P319" s="20"/>
      <c r="Q319" s="20"/>
      <c r="R319" s="20"/>
      <c r="S319" s="20"/>
      <c r="T319" s="20"/>
      <c r="U319" s="208"/>
    </row>
    <row r="320" spans="1:21" x14ac:dyDescent="0.25">
      <c r="A320" s="149"/>
      <c r="B320" s="150"/>
      <c r="C320" s="151"/>
      <c r="D320" s="151"/>
      <c r="E320" s="14"/>
      <c r="F320" s="18"/>
      <c r="G320" s="14"/>
      <c r="H320" s="18"/>
      <c r="I320" s="18"/>
      <c r="J320" s="59"/>
      <c r="K320" s="59"/>
      <c r="L320" s="59"/>
      <c r="M320" s="152"/>
      <c r="N320" s="152"/>
      <c r="O320" s="20"/>
      <c r="P320" s="20"/>
      <c r="Q320" s="20"/>
      <c r="R320" s="20"/>
      <c r="S320" s="20"/>
      <c r="T320" s="20"/>
      <c r="U320" s="208"/>
    </row>
    <row r="321" spans="1:21" x14ac:dyDescent="0.25">
      <c r="A321" s="149"/>
      <c r="B321" s="150"/>
      <c r="C321" s="151"/>
      <c r="D321" s="151"/>
      <c r="E321" s="14"/>
      <c r="F321" s="18"/>
      <c r="G321" s="14"/>
      <c r="H321" s="18"/>
      <c r="I321" s="18"/>
      <c r="J321" s="59"/>
      <c r="K321" s="59"/>
      <c r="L321" s="59"/>
      <c r="M321" s="152"/>
      <c r="N321" s="152"/>
      <c r="O321" s="20"/>
      <c r="P321" s="20"/>
      <c r="Q321" s="20"/>
      <c r="R321" s="20"/>
      <c r="S321" s="20"/>
      <c r="T321" s="20"/>
      <c r="U321" s="208"/>
    </row>
    <row r="322" spans="1:21" x14ac:dyDescent="0.25">
      <c r="A322" s="149"/>
      <c r="B322" s="150"/>
      <c r="C322" s="151"/>
      <c r="D322" s="151"/>
      <c r="E322" s="14"/>
      <c r="F322" s="18"/>
      <c r="G322" s="14"/>
      <c r="H322" s="18"/>
      <c r="I322" s="18"/>
      <c r="J322" s="59"/>
      <c r="K322" s="59"/>
      <c r="L322" s="59"/>
      <c r="M322" s="152"/>
      <c r="N322" s="152"/>
      <c r="O322" s="20"/>
      <c r="P322" s="20"/>
      <c r="Q322" s="20"/>
      <c r="R322" s="20"/>
      <c r="S322" s="20"/>
      <c r="T322" s="20"/>
      <c r="U322" s="208"/>
    </row>
    <row r="323" spans="1:21" x14ac:dyDescent="0.25">
      <c r="A323" s="149"/>
      <c r="B323" s="150"/>
      <c r="C323" s="151"/>
      <c r="D323" s="151"/>
      <c r="E323" s="14"/>
      <c r="F323" s="18"/>
      <c r="G323" s="14"/>
      <c r="H323" s="18"/>
      <c r="I323" s="18"/>
      <c r="J323" s="59"/>
      <c r="K323" s="59"/>
      <c r="L323" s="59"/>
      <c r="M323" s="152"/>
      <c r="N323" s="152"/>
      <c r="O323" s="20"/>
      <c r="P323" s="20"/>
      <c r="Q323" s="20"/>
      <c r="R323" s="20"/>
      <c r="S323" s="20"/>
      <c r="T323" s="20"/>
      <c r="U323" s="208"/>
    </row>
    <row r="324" spans="1:21" x14ac:dyDescent="0.25">
      <c r="A324" s="149"/>
      <c r="B324" s="150"/>
      <c r="C324" s="151"/>
      <c r="D324" s="151"/>
      <c r="E324" s="14"/>
      <c r="F324" s="18"/>
      <c r="G324" s="14"/>
      <c r="H324" s="18"/>
      <c r="I324" s="18"/>
      <c r="J324" s="59"/>
      <c r="K324" s="59"/>
      <c r="L324" s="59"/>
      <c r="M324" s="152"/>
      <c r="N324" s="152"/>
      <c r="O324" s="20"/>
      <c r="P324" s="20"/>
      <c r="Q324" s="20"/>
      <c r="R324" s="20"/>
      <c r="S324" s="20"/>
      <c r="T324" s="20"/>
      <c r="U324" s="208"/>
    </row>
    <row r="325" spans="1:21" x14ac:dyDescent="0.25">
      <c r="A325" s="149"/>
      <c r="B325" s="150"/>
      <c r="C325" s="151"/>
      <c r="D325" s="151"/>
      <c r="E325" s="14"/>
      <c r="F325" s="18"/>
      <c r="G325" s="14"/>
      <c r="H325" s="18"/>
      <c r="I325" s="18"/>
      <c r="J325" s="59"/>
      <c r="K325" s="59"/>
      <c r="L325" s="59"/>
      <c r="M325" s="152"/>
      <c r="N325" s="152"/>
      <c r="O325" s="20"/>
      <c r="P325" s="20"/>
      <c r="Q325" s="20"/>
      <c r="R325" s="20"/>
      <c r="S325" s="20"/>
      <c r="T325" s="20"/>
      <c r="U325" s="208"/>
    </row>
    <row r="326" spans="1:21" x14ac:dyDescent="0.25">
      <c r="A326" s="149"/>
      <c r="B326" s="150"/>
      <c r="C326" s="151"/>
      <c r="D326" s="151"/>
      <c r="E326" s="14"/>
      <c r="F326" s="18"/>
      <c r="G326" s="14"/>
      <c r="H326" s="18"/>
      <c r="I326" s="18"/>
      <c r="J326" s="59"/>
      <c r="K326" s="59"/>
      <c r="L326" s="59"/>
      <c r="M326" s="152"/>
      <c r="N326" s="152"/>
      <c r="O326" s="20"/>
      <c r="P326" s="20"/>
      <c r="Q326" s="20"/>
      <c r="R326" s="20"/>
      <c r="S326" s="20"/>
      <c r="T326" s="20"/>
      <c r="U326" s="208"/>
    </row>
    <row r="327" spans="1:21" x14ac:dyDescent="0.25">
      <c r="A327" s="149"/>
      <c r="B327" s="150"/>
      <c r="C327" s="151"/>
      <c r="D327" s="151"/>
      <c r="E327" s="14"/>
      <c r="F327" s="18"/>
      <c r="G327" s="14"/>
      <c r="H327" s="18"/>
      <c r="I327" s="18"/>
      <c r="J327" s="59"/>
      <c r="K327" s="59"/>
      <c r="L327" s="59"/>
      <c r="M327" s="152"/>
      <c r="N327" s="152"/>
      <c r="O327" s="20"/>
      <c r="P327" s="20"/>
      <c r="Q327" s="20"/>
      <c r="R327" s="20"/>
      <c r="S327" s="20"/>
      <c r="T327" s="20"/>
      <c r="U327" s="208"/>
    </row>
    <row r="328" spans="1:21" x14ac:dyDescent="0.25">
      <c r="A328" s="149"/>
      <c r="B328" s="150"/>
      <c r="C328" s="151"/>
      <c r="D328" s="151"/>
      <c r="E328" s="14"/>
      <c r="F328" s="18"/>
      <c r="G328" s="14"/>
      <c r="H328" s="18"/>
      <c r="I328" s="18"/>
      <c r="J328" s="59"/>
      <c r="K328" s="59"/>
      <c r="L328" s="59"/>
      <c r="M328" s="152"/>
      <c r="N328" s="152"/>
      <c r="O328" s="20"/>
      <c r="P328" s="20"/>
      <c r="Q328" s="20"/>
      <c r="R328" s="20"/>
      <c r="S328" s="20"/>
      <c r="T328" s="20"/>
      <c r="U328" s="208"/>
    </row>
    <row r="329" spans="1:21" x14ac:dyDescent="0.25">
      <c r="A329" s="149"/>
      <c r="B329" s="150"/>
      <c r="C329" s="151"/>
      <c r="D329" s="151"/>
      <c r="E329" s="14"/>
      <c r="F329" s="18"/>
      <c r="G329" s="14"/>
      <c r="H329" s="18"/>
      <c r="I329" s="18"/>
      <c r="J329" s="59"/>
      <c r="K329" s="59"/>
      <c r="L329" s="59"/>
      <c r="M329" s="152"/>
      <c r="N329" s="152"/>
      <c r="O329" s="20"/>
      <c r="P329" s="20"/>
      <c r="Q329" s="20"/>
      <c r="R329" s="20"/>
      <c r="S329" s="20"/>
      <c r="T329" s="20"/>
      <c r="U329" s="208"/>
    </row>
    <row r="330" spans="1:21" x14ac:dyDescent="0.25">
      <c r="A330" s="149"/>
      <c r="B330" s="150"/>
      <c r="C330" s="151"/>
      <c r="D330" s="151"/>
      <c r="E330" s="14"/>
      <c r="F330" s="18"/>
      <c r="G330" s="14"/>
      <c r="H330" s="18"/>
      <c r="I330" s="18"/>
      <c r="J330" s="59"/>
      <c r="K330" s="59"/>
      <c r="L330" s="59"/>
      <c r="M330" s="152"/>
      <c r="N330" s="152"/>
      <c r="O330" s="20"/>
      <c r="P330" s="20"/>
      <c r="Q330" s="20"/>
      <c r="R330" s="20"/>
      <c r="S330" s="20"/>
      <c r="T330" s="20"/>
      <c r="U330" s="208"/>
    </row>
    <row r="331" spans="1:21" x14ac:dyDescent="0.25">
      <c r="A331" s="149"/>
      <c r="B331" s="150"/>
      <c r="C331" s="151"/>
      <c r="D331" s="151"/>
      <c r="E331" s="14"/>
      <c r="F331" s="18"/>
      <c r="G331" s="14"/>
      <c r="H331" s="18"/>
      <c r="I331" s="18"/>
      <c r="J331" s="59"/>
      <c r="K331" s="59"/>
      <c r="L331" s="59"/>
      <c r="M331" s="152"/>
      <c r="N331" s="152"/>
      <c r="O331" s="20"/>
      <c r="P331" s="20"/>
      <c r="Q331" s="20"/>
      <c r="R331" s="20"/>
      <c r="S331" s="20"/>
      <c r="T331" s="20"/>
      <c r="U331" s="208"/>
    </row>
    <row r="332" spans="1:21" x14ac:dyDescent="0.25">
      <c r="A332" s="149"/>
      <c r="B332" s="150"/>
      <c r="C332" s="151"/>
      <c r="D332" s="151"/>
      <c r="E332" s="14"/>
      <c r="F332" s="18"/>
      <c r="G332" s="14"/>
      <c r="H332" s="18"/>
      <c r="I332" s="18"/>
      <c r="J332" s="59"/>
      <c r="K332" s="59"/>
      <c r="L332" s="59"/>
      <c r="M332" s="152"/>
      <c r="N332" s="152"/>
      <c r="O332" s="20"/>
      <c r="P332" s="20"/>
      <c r="Q332" s="20"/>
      <c r="R332" s="20"/>
      <c r="S332" s="20"/>
      <c r="T332" s="20"/>
      <c r="U332" s="208"/>
    </row>
    <row r="333" spans="1:21" x14ac:dyDescent="0.25">
      <c r="A333" s="149"/>
      <c r="B333" s="150"/>
      <c r="C333" s="151"/>
      <c r="D333" s="151"/>
      <c r="E333" s="14"/>
      <c r="F333" s="18"/>
      <c r="G333" s="14"/>
      <c r="H333" s="18"/>
      <c r="I333" s="18"/>
      <c r="J333" s="59"/>
      <c r="K333" s="59"/>
      <c r="L333" s="59"/>
      <c r="M333" s="152"/>
      <c r="N333" s="152"/>
      <c r="O333" s="20"/>
      <c r="P333" s="20"/>
      <c r="Q333" s="20"/>
      <c r="R333" s="20"/>
      <c r="S333" s="20"/>
      <c r="T333" s="20"/>
      <c r="U333" s="208"/>
    </row>
    <row r="334" spans="1:21" x14ac:dyDescent="0.25">
      <c r="A334" s="149"/>
      <c r="B334" s="150"/>
      <c r="C334" s="151"/>
      <c r="D334" s="151"/>
      <c r="E334" s="14"/>
      <c r="F334" s="18"/>
      <c r="G334" s="14"/>
      <c r="H334" s="18"/>
      <c r="I334" s="18"/>
      <c r="J334" s="59"/>
      <c r="K334" s="59"/>
      <c r="L334" s="59"/>
      <c r="M334" s="152"/>
      <c r="N334" s="152"/>
      <c r="O334" s="20"/>
      <c r="P334" s="20"/>
      <c r="Q334" s="20"/>
      <c r="R334" s="20"/>
      <c r="S334" s="20"/>
      <c r="T334" s="20"/>
      <c r="U334" s="208"/>
    </row>
    <row r="335" spans="1:21" x14ac:dyDescent="0.25">
      <c r="A335" s="149"/>
      <c r="B335" s="150"/>
      <c r="C335" s="151"/>
      <c r="D335" s="151"/>
      <c r="E335" s="14"/>
      <c r="F335" s="18"/>
      <c r="G335" s="14"/>
      <c r="H335" s="18"/>
      <c r="I335" s="18"/>
      <c r="J335" s="59"/>
      <c r="K335" s="59"/>
      <c r="L335" s="59"/>
      <c r="M335" s="152"/>
      <c r="N335" s="152"/>
      <c r="O335" s="20"/>
      <c r="P335" s="20"/>
      <c r="Q335" s="20"/>
      <c r="R335" s="20"/>
      <c r="S335" s="20"/>
      <c r="T335" s="20"/>
      <c r="U335" s="208"/>
    </row>
    <row r="336" spans="1:21" x14ac:dyDescent="0.25">
      <c r="A336" s="149"/>
      <c r="B336" s="150"/>
      <c r="C336" s="151"/>
      <c r="D336" s="151"/>
      <c r="E336" s="14"/>
      <c r="F336" s="18"/>
      <c r="G336" s="14"/>
      <c r="H336" s="18"/>
      <c r="I336" s="18"/>
      <c r="J336" s="59"/>
      <c r="K336" s="59"/>
      <c r="L336" s="59"/>
      <c r="M336" s="152"/>
      <c r="N336" s="152"/>
      <c r="O336" s="20"/>
      <c r="P336" s="20"/>
      <c r="Q336" s="20"/>
      <c r="R336" s="20"/>
      <c r="S336" s="20"/>
      <c r="T336" s="20"/>
      <c r="U336" s="208"/>
    </row>
    <row r="337" spans="1:21" x14ac:dyDescent="0.25">
      <c r="A337" s="149"/>
      <c r="B337" s="150"/>
      <c r="C337" s="151"/>
      <c r="D337" s="151"/>
      <c r="E337" s="14"/>
      <c r="F337" s="18"/>
      <c r="G337" s="14"/>
      <c r="H337" s="18"/>
      <c r="I337" s="18"/>
      <c r="J337" s="59"/>
      <c r="K337" s="59"/>
      <c r="L337" s="59"/>
      <c r="M337" s="152"/>
      <c r="N337" s="152"/>
      <c r="O337" s="20"/>
      <c r="P337" s="20"/>
      <c r="Q337" s="20"/>
      <c r="R337" s="20"/>
      <c r="S337" s="20"/>
      <c r="T337" s="20"/>
      <c r="U337" s="208"/>
    </row>
    <row r="338" spans="1:21" x14ac:dyDescent="0.25">
      <c r="A338" s="149"/>
      <c r="B338" s="150"/>
      <c r="C338" s="151"/>
      <c r="D338" s="151"/>
      <c r="E338" s="14"/>
      <c r="F338" s="18"/>
      <c r="G338" s="14"/>
      <c r="H338" s="18"/>
      <c r="I338" s="18"/>
      <c r="J338" s="59"/>
      <c r="K338" s="59"/>
      <c r="L338" s="59"/>
      <c r="M338" s="152"/>
      <c r="N338" s="152"/>
      <c r="O338" s="20"/>
      <c r="P338" s="20"/>
      <c r="Q338" s="20"/>
      <c r="R338" s="20"/>
      <c r="S338" s="20"/>
      <c r="T338" s="20"/>
      <c r="U338" s="208"/>
    </row>
    <row r="339" spans="1:21" x14ac:dyDescent="0.25">
      <c r="A339" s="149"/>
      <c r="B339" s="150"/>
      <c r="C339" s="151"/>
      <c r="D339" s="151"/>
      <c r="E339" s="14"/>
      <c r="F339" s="18"/>
      <c r="G339" s="14"/>
      <c r="H339" s="18"/>
      <c r="I339" s="18"/>
      <c r="J339" s="59"/>
      <c r="K339" s="59"/>
      <c r="L339" s="59"/>
      <c r="M339" s="152"/>
      <c r="N339" s="152"/>
      <c r="O339" s="20"/>
      <c r="P339" s="20"/>
      <c r="Q339" s="20"/>
      <c r="R339" s="20"/>
      <c r="S339" s="20"/>
      <c r="T339" s="20"/>
      <c r="U339" s="208"/>
    </row>
    <row r="340" spans="1:21" x14ac:dyDescent="0.25">
      <c r="A340" s="149"/>
      <c r="B340" s="150"/>
      <c r="C340" s="151"/>
      <c r="D340" s="151"/>
      <c r="E340" s="14"/>
      <c r="F340" s="18"/>
      <c r="G340" s="14"/>
      <c r="H340" s="18"/>
      <c r="I340" s="18"/>
      <c r="J340" s="59"/>
      <c r="K340" s="59"/>
      <c r="L340" s="59"/>
      <c r="M340" s="152"/>
      <c r="N340" s="152"/>
      <c r="O340" s="20"/>
      <c r="P340" s="20"/>
      <c r="Q340" s="20"/>
      <c r="R340" s="20"/>
      <c r="S340" s="20"/>
      <c r="T340" s="20"/>
      <c r="U340" s="208"/>
    </row>
    <row r="341" spans="1:21" x14ac:dyDescent="0.25">
      <c r="A341" s="149"/>
      <c r="B341" s="150"/>
      <c r="C341" s="151"/>
      <c r="D341" s="151"/>
      <c r="E341" s="14"/>
      <c r="F341" s="18"/>
      <c r="G341" s="14"/>
      <c r="H341" s="18"/>
      <c r="I341" s="18"/>
      <c r="J341" s="59"/>
      <c r="K341" s="59"/>
      <c r="L341" s="59"/>
      <c r="M341" s="152"/>
      <c r="N341" s="152"/>
      <c r="O341" s="20"/>
      <c r="P341" s="20"/>
      <c r="Q341" s="20"/>
      <c r="R341" s="20"/>
      <c r="S341" s="20"/>
      <c r="T341" s="20"/>
      <c r="U341" s="208"/>
    </row>
    <row r="342" spans="1:21" x14ac:dyDescent="0.25">
      <c r="A342" s="149"/>
      <c r="B342" s="150"/>
      <c r="C342" s="151"/>
      <c r="D342" s="151"/>
      <c r="E342" s="14"/>
      <c r="F342" s="18"/>
      <c r="G342" s="14"/>
      <c r="H342" s="18"/>
      <c r="I342" s="18"/>
      <c r="J342" s="59"/>
      <c r="K342" s="59"/>
      <c r="L342" s="59"/>
      <c r="M342" s="152"/>
      <c r="N342" s="152"/>
      <c r="O342" s="20"/>
      <c r="P342" s="20"/>
      <c r="Q342" s="20"/>
      <c r="R342" s="20"/>
      <c r="S342" s="20"/>
      <c r="T342" s="20"/>
      <c r="U342" s="208"/>
    </row>
    <row r="343" spans="1:21" x14ac:dyDescent="0.25">
      <c r="A343" s="149"/>
      <c r="B343" s="150"/>
      <c r="C343" s="151"/>
      <c r="D343" s="151"/>
      <c r="E343" s="14"/>
      <c r="F343" s="18"/>
      <c r="G343" s="14"/>
      <c r="H343" s="18"/>
      <c r="I343" s="18"/>
      <c r="J343" s="59"/>
      <c r="K343" s="59"/>
      <c r="L343" s="59"/>
      <c r="M343" s="152"/>
      <c r="N343" s="152"/>
      <c r="O343" s="20"/>
      <c r="P343" s="20"/>
      <c r="Q343" s="20"/>
      <c r="R343" s="20"/>
      <c r="S343" s="20"/>
      <c r="T343" s="20"/>
      <c r="U343" s="208"/>
    </row>
    <row r="344" spans="1:21" x14ac:dyDescent="0.25">
      <c r="A344" s="149"/>
      <c r="B344" s="150"/>
      <c r="C344" s="151"/>
      <c r="D344" s="151"/>
      <c r="E344" s="14"/>
      <c r="F344" s="18"/>
      <c r="G344" s="14"/>
      <c r="H344" s="18"/>
      <c r="I344" s="18"/>
      <c r="J344" s="59"/>
      <c r="K344" s="59"/>
      <c r="L344" s="59"/>
      <c r="M344" s="152"/>
      <c r="N344" s="152"/>
      <c r="O344" s="20"/>
      <c r="P344" s="20"/>
      <c r="Q344" s="20"/>
      <c r="R344" s="20"/>
      <c r="S344" s="20"/>
      <c r="T344" s="20"/>
      <c r="U344" s="208"/>
    </row>
    <row r="345" spans="1:21" x14ac:dyDescent="0.25">
      <c r="A345" s="149"/>
      <c r="B345" s="150"/>
      <c r="C345" s="151"/>
      <c r="D345" s="151"/>
      <c r="E345" s="14"/>
      <c r="F345" s="18"/>
      <c r="G345" s="14"/>
      <c r="H345" s="18"/>
      <c r="I345" s="18"/>
      <c r="J345" s="59"/>
      <c r="K345" s="59"/>
      <c r="L345" s="59"/>
      <c r="M345" s="152"/>
      <c r="N345" s="152"/>
      <c r="O345" s="20"/>
      <c r="P345" s="20"/>
      <c r="Q345" s="20"/>
      <c r="R345" s="20"/>
      <c r="S345" s="20"/>
      <c r="T345" s="20"/>
      <c r="U345" s="208"/>
    </row>
    <row r="346" spans="1:21" x14ac:dyDescent="0.25">
      <c r="A346" s="149"/>
      <c r="B346" s="150"/>
      <c r="C346" s="151"/>
      <c r="D346" s="151"/>
      <c r="E346" s="14"/>
      <c r="F346" s="18"/>
      <c r="G346" s="14"/>
      <c r="H346" s="18"/>
      <c r="I346" s="18"/>
      <c r="J346" s="59"/>
      <c r="K346" s="59"/>
      <c r="L346" s="59"/>
      <c r="M346" s="152"/>
      <c r="N346" s="152"/>
      <c r="O346" s="20"/>
      <c r="P346" s="20"/>
      <c r="Q346" s="20"/>
      <c r="R346" s="20"/>
      <c r="S346" s="20"/>
      <c r="T346" s="20"/>
      <c r="U346" s="208"/>
    </row>
    <row r="347" spans="1:21" x14ac:dyDescent="0.25">
      <c r="A347" s="149"/>
      <c r="B347" s="150"/>
      <c r="C347" s="151"/>
      <c r="D347" s="151"/>
      <c r="E347" s="14"/>
      <c r="F347" s="18"/>
      <c r="G347" s="14"/>
      <c r="H347" s="18"/>
      <c r="I347" s="18"/>
      <c r="J347" s="59"/>
      <c r="K347" s="59"/>
      <c r="L347" s="59"/>
      <c r="M347" s="152"/>
      <c r="N347" s="152"/>
      <c r="O347" s="20"/>
      <c r="P347" s="20"/>
      <c r="Q347" s="20"/>
      <c r="R347" s="20"/>
      <c r="S347" s="20"/>
      <c r="T347" s="20"/>
      <c r="U347" s="208"/>
    </row>
    <row r="348" spans="1:21" x14ac:dyDescent="0.25">
      <c r="A348" s="149"/>
      <c r="B348" s="150"/>
      <c r="C348" s="151"/>
      <c r="D348" s="151"/>
      <c r="E348" s="14"/>
      <c r="F348" s="18"/>
      <c r="G348" s="14"/>
      <c r="H348" s="18"/>
      <c r="I348" s="18"/>
      <c r="J348" s="59"/>
      <c r="K348" s="59"/>
      <c r="L348" s="59"/>
      <c r="M348" s="152"/>
      <c r="N348" s="152"/>
      <c r="O348" s="20"/>
      <c r="P348" s="20"/>
      <c r="Q348" s="20"/>
      <c r="R348" s="20"/>
      <c r="S348" s="20"/>
      <c r="T348" s="20"/>
      <c r="U348" s="208"/>
    </row>
    <row r="349" spans="1:21" x14ac:dyDescent="0.25">
      <c r="A349" s="149"/>
      <c r="B349" s="150"/>
      <c r="C349" s="151"/>
      <c r="D349" s="151"/>
      <c r="E349" s="14"/>
      <c r="F349" s="18"/>
      <c r="G349" s="14"/>
      <c r="H349" s="18"/>
      <c r="I349" s="18"/>
      <c r="J349" s="59"/>
      <c r="K349" s="59"/>
      <c r="L349" s="59"/>
      <c r="M349" s="152"/>
      <c r="N349" s="152"/>
      <c r="O349" s="20"/>
      <c r="P349" s="20"/>
      <c r="Q349" s="20"/>
      <c r="R349" s="20"/>
      <c r="S349" s="20"/>
      <c r="T349" s="20"/>
      <c r="U349" s="208"/>
    </row>
    <row r="350" spans="1:21" x14ac:dyDescent="0.25">
      <c r="A350" s="149"/>
      <c r="B350" s="150"/>
      <c r="C350" s="151"/>
      <c r="D350" s="151"/>
      <c r="E350" s="14"/>
      <c r="F350" s="18"/>
      <c r="G350" s="14"/>
      <c r="H350" s="18"/>
      <c r="I350" s="18"/>
      <c r="J350" s="59"/>
      <c r="K350" s="59"/>
      <c r="L350" s="59"/>
      <c r="M350" s="152"/>
      <c r="N350" s="152"/>
      <c r="O350" s="20"/>
      <c r="P350" s="20"/>
      <c r="Q350" s="20"/>
      <c r="R350" s="20"/>
      <c r="S350" s="20"/>
      <c r="T350" s="20"/>
      <c r="U350" s="208"/>
    </row>
    <row r="351" spans="1:21" x14ac:dyDescent="0.25">
      <c r="A351" s="149"/>
      <c r="B351" s="150"/>
      <c r="C351" s="151"/>
      <c r="D351" s="151"/>
      <c r="E351" s="14"/>
      <c r="F351" s="18"/>
      <c r="G351" s="14"/>
      <c r="H351" s="18"/>
      <c r="I351" s="18"/>
      <c r="J351" s="59"/>
      <c r="K351" s="59"/>
      <c r="L351" s="59"/>
      <c r="M351" s="152"/>
      <c r="N351" s="152"/>
      <c r="O351" s="20"/>
      <c r="P351" s="20"/>
      <c r="Q351" s="20"/>
      <c r="R351" s="20"/>
      <c r="S351" s="20"/>
      <c r="T351" s="20"/>
      <c r="U351" s="208"/>
    </row>
    <row r="352" spans="1:21" x14ac:dyDescent="0.25">
      <c r="A352" s="149"/>
      <c r="B352" s="150"/>
      <c r="C352" s="151"/>
      <c r="D352" s="151"/>
      <c r="E352" s="14"/>
      <c r="F352" s="18"/>
      <c r="G352" s="14"/>
      <c r="H352" s="18"/>
      <c r="I352" s="18"/>
      <c r="J352" s="59"/>
      <c r="K352" s="59"/>
      <c r="L352" s="59"/>
      <c r="M352" s="152"/>
      <c r="N352" s="152"/>
      <c r="O352" s="20"/>
      <c r="P352" s="20"/>
      <c r="Q352" s="20"/>
      <c r="R352" s="20"/>
      <c r="S352" s="20"/>
      <c r="T352" s="20"/>
      <c r="U352" s="208"/>
    </row>
    <row r="353" spans="1:21" x14ac:dyDescent="0.25">
      <c r="A353" s="149"/>
      <c r="B353" s="150"/>
      <c r="C353" s="151"/>
      <c r="D353" s="151"/>
      <c r="E353" s="14"/>
      <c r="F353" s="18"/>
      <c r="G353" s="14"/>
      <c r="H353" s="18"/>
      <c r="I353" s="18"/>
      <c r="J353" s="59"/>
      <c r="K353" s="59"/>
      <c r="L353" s="59"/>
      <c r="M353" s="152"/>
      <c r="N353" s="152"/>
      <c r="O353" s="20"/>
      <c r="P353" s="20"/>
      <c r="Q353" s="20"/>
      <c r="R353" s="20"/>
      <c r="S353" s="20"/>
      <c r="T353" s="20"/>
      <c r="U353" s="208"/>
    </row>
    <row r="354" spans="1:21" x14ac:dyDescent="0.25">
      <c r="A354" s="149"/>
      <c r="B354" s="150"/>
      <c r="C354" s="151"/>
      <c r="D354" s="151"/>
      <c r="E354" s="14"/>
      <c r="F354" s="18"/>
      <c r="G354" s="14"/>
      <c r="H354" s="18"/>
      <c r="I354" s="18"/>
      <c r="J354" s="59"/>
      <c r="K354" s="59"/>
      <c r="L354" s="59"/>
      <c r="M354" s="152"/>
      <c r="N354" s="152"/>
      <c r="O354" s="20"/>
      <c r="P354" s="20"/>
      <c r="Q354" s="20"/>
      <c r="R354" s="20"/>
      <c r="S354" s="20"/>
      <c r="T354" s="20"/>
      <c r="U354" s="208"/>
    </row>
    <row r="355" spans="1:21" x14ac:dyDescent="0.25">
      <c r="A355" s="149"/>
      <c r="B355" s="150"/>
      <c r="C355" s="151"/>
      <c r="D355" s="151"/>
      <c r="E355" s="14"/>
      <c r="F355" s="18"/>
      <c r="G355" s="14"/>
      <c r="H355" s="18"/>
      <c r="I355" s="18"/>
      <c r="J355" s="59"/>
      <c r="K355" s="59"/>
      <c r="L355" s="59"/>
      <c r="M355" s="152"/>
      <c r="N355" s="152"/>
      <c r="O355" s="20"/>
      <c r="P355" s="20"/>
      <c r="Q355" s="20"/>
      <c r="R355" s="20"/>
      <c r="S355" s="20"/>
      <c r="T355" s="20"/>
      <c r="U355" s="208"/>
    </row>
    <row r="356" spans="1:21" x14ac:dyDescent="0.25">
      <c r="A356" s="149"/>
      <c r="B356" s="150"/>
      <c r="C356" s="151"/>
      <c r="D356" s="151"/>
      <c r="E356" s="14"/>
      <c r="F356" s="18"/>
      <c r="G356" s="14"/>
      <c r="H356" s="18"/>
      <c r="I356" s="18"/>
      <c r="J356" s="59"/>
      <c r="K356" s="59"/>
      <c r="L356" s="59"/>
      <c r="M356" s="152"/>
      <c r="N356" s="152"/>
      <c r="O356" s="20"/>
      <c r="P356" s="20"/>
      <c r="Q356" s="20"/>
      <c r="R356" s="20"/>
      <c r="S356" s="20"/>
      <c r="T356" s="20"/>
      <c r="U356" s="208"/>
    </row>
    <row r="357" spans="1:21" x14ac:dyDescent="0.25">
      <c r="A357" s="149"/>
      <c r="B357" s="150"/>
      <c r="C357" s="151"/>
      <c r="D357" s="151"/>
      <c r="E357" s="14"/>
      <c r="F357" s="18"/>
      <c r="G357" s="14"/>
      <c r="H357" s="18"/>
      <c r="I357" s="18"/>
      <c r="J357" s="59"/>
      <c r="K357" s="59"/>
      <c r="L357" s="59"/>
      <c r="M357" s="152"/>
      <c r="N357" s="152"/>
      <c r="O357" s="20"/>
      <c r="P357" s="20"/>
      <c r="Q357" s="20"/>
      <c r="R357" s="20"/>
      <c r="S357" s="20"/>
      <c r="T357" s="20"/>
      <c r="U357" s="208"/>
    </row>
    <row r="358" spans="1:21" x14ac:dyDescent="0.25">
      <c r="A358" s="149"/>
      <c r="B358" s="150"/>
      <c r="C358" s="151"/>
      <c r="D358" s="151"/>
      <c r="E358" s="14"/>
      <c r="F358" s="18"/>
      <c r="G358" s="14"/>
      <c r="H358" s="18"/>
      <c r="I358" s="18"/>
      <c r="J358" s="59"/>
      <c r="K358" s="59"/>
      <c r="L358" s="59"/>
      <c r="M358" s="152"/>
      <c r="N358" s="152"/>
      <c r="O358" s="20"/>
      <c r="P358" s="20"/>
      <c r="Q358" s="20"/>
      <c r="R358" s="20"/>
      <c r="S358" s="20"/>
      <c r="T358" s="20"/>
      <c r="U358" s="208"/>
    </row>
    <row r="359" spans="1:21" x14ac:dyDescent="0.25">
      <c r="A359" s="149"/>
      <c r="B359" s="150"/>
      <c r="C359" s="151"/>
      <c r="D359" s="151"/>
      <c r="E359" s="14"/>
      <c r="F359" s="18"/>
      <c r="G359" s="14"/>
      <c r="H359" s="18"/>
      <c r="I359" s="18"/>
      <c r="J359" s="59"/>
      <c r="K359" s="59"/>
      <c r="L359" s="59"/>
      <c r="M359" s="152"/>
      <c r="N359" s="152"/>
      <c r="O359" s="20"/>
      <c r="P359" s="20"/>
      <c r="Q359" s="20"/>
      <c r="R359" s="20"/>
      <c r="S359" s="20"/>
      <c r="T359" s="20"/>
      <c r="U359" s="208"/>
    </row>
    <row r="360" spans="1:21" x14ac:dyDescent="0.25">
      <c r="A360" s="149"/>
      <c r="B360" s="150"/>
      <c r="C360" s="151"/>
      <c r="D360" s="151"/>
      <c r="E360" s="14"/>
      <c r="F360" s="18"/>
      <c r="G360" s="14"/>
      <c r="H360" s="18"/>
      <c r="I360" s="18"/>
      <c r="J360" s="59"/>
      <c r="K360" s="59"/>
      <c r="L360" s="59"/>
      <c r="M360" s="152"/>
      <c r="N360" s="152"/>
      <c r="O360" s="20"/>
      <c r="P360" s="20"/>
      <c r="Q360" s="20"/>
      <c r="R360" s="20"/>
      <c r="S360" s="20"/>
      <c r="T360" s="20"/>
      <c r="U360" s="208"/>
    </row>
    <row r="361" spans="1:21" x14ac:dyDescent="0.25">
      <c r="A361" s="149"/>
      <c r="B361" s="150"/>
      <c r="C361" s="151"/>
      <c r="D361" s="151"/>
      <c r="E361" s="14"/>
      <c r="F361" s="18"/>
      <c r="G361" s="14"/>
      <c r="H361" s="18"/>
      <c r="I361" s="18"/>
      <c r="J361" s="59"/>
      <c r="K361" s="59"/>
      <c r="L361" s="59"/>
      <c r="M361" s="152"/>
      <c r="N361" s="152"/>
      <c r="O361" s="20"/>
      <c r="P361" s="20"/>
      <c r="Q361" s="20"/>
      <c r="R361" s="20"/>
      <c r="S361" s="20"/>
      <c r="T361" s="20"/>
      <c r="U361" s="208"/>
    </row>
    <row r="362" spans="1:21" x14ac:dyDescent="0.25">
      <c r="A362" s="149"/>
      <c r="B362" s="150"/>
      <c r="C362" s="151"/>
      <c r="D362" s="151"/>
      <c r="E362" s="14"/>
      <c r="F362" s="18"/>
      <c r="G362" s="14"/>
      <c r="H362" s="18"/>
      <c r="I362" s="18"/>
      <c r="J362" s="59"/>
      <c r="K362" s="59"/>
      <c r="L362" s="59"/>
      <c r="M362" s="152"/>
      <c r="N362" s="152"/>
      <c r="O362" s="20"/>
      <c r="P362" s="20"/>
      <c r="Q362" s="20"/>
      <c r="R362" s="20"/>
      <c r="S362" s="20"/>
      <c r="T362" s="20"/>
      <c r="U362" s="208"/>
    </row>
    <row r="363" spans="1:21" x14ac:dyDescent="0.25">
      <c r="A363" s="149"/>
      <c r="B363" s="150"/>
      <c r="C363" s="151"/>
      <c r="D363" s="151"/>
      <c r="E363" s="14"/>
      <c r="F363" s="18"/>
      <c r="G363" s="14"/>
      <c r="H363" s="18"/>
      <c r="I363" s="18"/>
      <c r="J363" s="59"/>
      <c r="K363" s="59"/>
      <c r="L363" s="59"/>
      <c r="M363" s="152"/>
      <c r="N363" s="152"/>
      <c r="O363" s="20"/>
      <c r="P363" s="20"/>
      <c r="Q363" s="20"/>
      <c r="R363" s="20"/>
      <c r="S363" s="20"/>
      <c r="T363" s="20"/>
      <c r="U363" s="208"/>
    </row>
    <row r="364" spans="1:21" x14ac:dyDescent="0.25">
      <c r="A364" s="149"/>
      <c r="B364" s="150"/>
      <c r="C364" s="151"/>
      <c r="D364" s="151"/>
      <c r="E364" s="14"/>
      <c r="F364" s="18"/>
      <c r="G364" s="14"/>
      <c r="H364" s="18"/>
      <c r="I364" s="18"/>
      <c r="J364" s="59"/>
      <c r="K364" s="59"/>
      <c r="L364" s="59"/>
      <c r="M364" s="152"/>
      <c r="N364" s="152"/>
      <c r="O364" s="20"/>
      <c r="P364" s="20"/>
      <c r="Q364" s="20"/>
      <c r="R364" s="20"/>
      <c r="S364" s="20"/>
      <c r="T364" s="20"/>
      <c r="U364" s="208"/>
    </row>
    <row r="365" spans="1:21" x14ac:dyDescent="0.25">
      <c r="A365" s="149"/>
      <c r="B365" s="150"/>
      <c r="C365" s="151"/>
      <c r="D365" s="151"/>
      <c r="E365" s="14"/>
      <c r="F365" s="18"/>
      <c r="G365" s="14"/>
      <c r="H365" s="18"/>
      <c r="I365" s="18"/>
      <c r="J365" s="59"/>
      <c r="K365" s="59"/>
      <c r="L365" s="59"/>
      <c r="M365" s="152"/>
      <c r="N365" s="152"/>
      <c r="O365" s="20"/>
      <c r="P365" s="20"/>
      <c r="Q365" s="20"/>
      <c r="R365" s="20"/>
      <c r="S365" s="20"/>
      <c r="T365" s="20"/>
      <c r="U365" s="208"/>
    </row>
    <row r="366" spans="1:21" x14ac:dyDescent="0.25">
      <c r="A366" s="149"/>
      <c r="B366" s="150"/>
      <c r="C366" s="151"/>
      <c r="D366" s="151"/>
      <c r="E366" s="14"/>
      <c r="F366" s="18"/>
      <c r="G366" s="14"/>
      <c r="H366" s="18"/>
      <c r="I366" s="18"/>
      <c r="J366" s="59"/>
      <c r="K366" s="59"/>
      <c r="L366" s="59"/>
      <c r="M366" s="152"/>
      <c r="N366" s="152"/>
      <c r="O366" s="20"/>
      <c r="P366" s="20"/>
      <c r="Q366" s="20"/>
      <c r="R366" s="20"/>
      <c r="S366" s="20"/>
      <c r="T366" s="20"/>
      <c r="U366" s="208"/>
    </row>
    <row r="367" spans="1:21" x14ac:dyDescent="0.25">
      <c r="A367" s="149"/>
      <c r="B367" s="150"/>
      <c r="C367" s="151"/>
      <c r="D367" s="151"/>
      <c r="E367" s="14"/>
      <c r="F367" s="18"/>
      <c r="G367" s="14"/>
      <c r="H367" s="18"/>
      <c r="I367" s="18"/>
      <c r="J367" s="59"/>
      <c r="K367" s="59"/>
      <c r="L367" s="59"/>
      <c r="M367" s="152"/>
      <c r="N367" s="152"/>
      <c r="O367" s="20"/>
      <c r="P367" s="20"/>
      <c r="Q367" s="20"/>
      <c r="R367" s="20"/>
      <c r="S367" s="20"/>
      <c r="T367" s="20"/>
      <c r="U367" s="208"/>
    </row>
    <row r="368" spans="1:21" x14ac:dyDescent="0.25">
      <c r="A368" s="149"/>
      <c r="B368" s="150"/>
      <c r="C368" s="151"/>
      <c r="D368" s="151"/>
      <c r="E368" s="14"/>
      <c r="F368" s="18"/>
      <c r="G368" s="14"/>
      <c r="H368" s="18"/>
      <c r="I368" s="18"/>
      <c r="J368" s="59"/>
      <c r="K368" s="59"/>
      <c r="L368" s="59"/>
      <c r="M368" s="152"/>
      <c r="N368" s="152"/>
      <c r="O368" s="20"/>
      <c r="P368" s="20"/>
      <c r="Q368" s="20"/>
      <c r="R368" s="20"/>
      <c r="S368" s="20"/>
      <c r="T368" s="20"/>
      <c r="U368" s="208"/>
    </row>
    <row r="369" spans="1:21" x14ac:dyDescent="0.25">
      <c r="A369" s="149"/>
      <c r="B369" s="150"/>
      <c r="C369" s="151"/>
      <c r="D369" s="151"/>
      <c r="E369" s="14"/>
      <c r="F369" s="18"/>
      <c r="G369" s="14"/>
      <c r="H369" s="18"/>
      <c r="I369" s="18"/>
      <c r="J369" s="59"/>
      <c r="K369" s="59"/>
      <c r="L369" s="59"/>
      <c r="M369" s="152"/>
      <c r="N369" s="152"/>
      <c r="O369" s="20"/>
      <c r="P369" s="20"/>
      <c r="Q369" s="20"/>
      <c r="R369" s="20"/>
      <c r="S369" s="20"/>
      <c r="T369" s="20"/>
      <c r="U369" s="208"/>
    </row>
    <row r="370" spans="1:21" x14ac:dyDescent="0.25">
      <c r="A370" s="149"/>
      <c r="B370" s="150"/>
      <c r="C370" s="151"/>
      <c r="D370" s="151"/>
      <c r="E370" s="14"/>
      <c r="F370" s="18"/>
      <c r="G370" s="14"/>
      <c r="H370" s="18"/>
      <c r="I370" s="18"/>
      <c r="J370" s="59"/>
      <c r="K370" s="59"/>
      <c r="L370" s="59"/>
      <c r="M370" s="152"/>
      <c r="N370" s="152"/>
      <c r="O370" s="20"/>
      <c r="P370" s="20"/>
      <c r="Q370" s="20"/>
      <c r="R370" s="20"/>
      <c r="S370" s="20"/>
      <c r="T370" s="20"/>
      <c r="U370" s="208"/>
    </row>
    <row r="371" spans="1:21" x14ac:dyDescent="0.25">
      <c r="A371" s="149"/>
      <c r="B371" s="150"/>
      <c r="C371" s="151"/>
      <c r="D371" s="151"/>
      <c r="E371" s="14"/>
      <c r="F371" s="18"/>
      <c r="G371" s="14"/>
      <c r="H371" s="18"/>
      <c r="I371" s="18"/>
      <c r="J371" s="59"/>
      <c r="K371" s="59"/>
      <c r="L371" s="59"/>
      <c r="M371" s="152"/>
      <c r="N371" s="152"/>
      <c r="O371" s="20"/>
      <c r="P371" s="20"/>
      <c r="Q371" s="20"/>
      <c r="R371" s="20"/>
      <c r="S371" s="20"/>
      <c r="T371" s="20"/>
      <c r="U371" s="208"/>
    </row>
    <row r="372" spans="1:21" x14ac:dyDescent="0.25">
      <c r="A372" s="149"/>
      <c r="B372" s="150"/>
      <c r="C372" s="151"/>
      <c r="D372" s="151"/>
      <c r="E372" s="14"/>
      <c r="F372" s="18"/>
      <c r="G372" s="14"/>
      <c r="H372" s="18"/>
      <c r="I372" s="18"/>
      <c r="J372" s="59"/>
      <c r="K372" s="59"/>
      <c r="L372" s="59"/>
      <c r="M372" s="152"/>
      <c r="N372" s="152"/>
      <c r="O372" s="20"/>
      <c r="P372" s="20"/>
      <c r="Q372" s="20"/>
      <c r="R372" s="20"/>
      <c r="S372" s="20"/>
      <c r="T372" s="20"/>
      <c r="U372" s="208"/>
    </row>
    <row r="373" spans="1:21" x14ac:dyDescent="0.25">
      <c r="A373" s="149"/>
      <c r="B373" s="150"/>
      <c r="C373" s="151"/>
      <c r="D373" s="151"/>
      <c r="E373" s="14"/>
      <c r="F373" s="18"/>
      <c r="G373" s="14"/>
      <c r="H373" s="18"/>
      <c r="I373" s="18"/>
      <c r="J373" s="59"/>
      <c r="K373" s="59"/>
      <c r="L373" s="59"/>
      <c r="M373" s="152"/>
      <c r="N373" s="152"/>
      <c r="O373" s="20"/>
      <c r="P373" s="20"/>
      <c r="Q373" s="20"/>
      <c r="R373" s="20"/>
      <c r="S373" s="20"/>
      <c r="T373" s="20"/>
      <c r="U373" s="208"/>
    </row>
    <row r="374" spans="1:21" x14ac:dyDescent="0.25">
      <c r="A374" s="149"/>
      <c r="B374" s="150"/>
      <c r="C374" s="151"/>
      <c r="D374" s="151"/>
      <c r="E374" s="14"/>
      <c r="F374" s="18"/>
      <c r="G374" s="14"/>
      <c r="H374" s="18"/>
      <c r="I374" s="18"/>
      <c r="J374" s="59"/>
      <c r="K374" s="59"/>
      <c r="L374" s="59"/>
      <c r="M374" s="152"/>
      <c r="N374" s="152"/>
      <c r="O374" s="20"/>
      <c r="P374" s="20"/>
      <c r="Q374" s="20"/>
      <c r="R374" s="20"/>
      <c r="S374" s="20"/>
      <c r="T374" s="20"/>
      <c r="U374" s="208"/>
    </row>
    <row r="375" spans="1:21" x14ac:dyDescent="0.25">
      <c r="A375" s="149"/>
      <c r="B375" s="150"/>
      <c r="C375" s="151"/>
      <c r="D375" s="151"/>
      <c r="E375" s="14"/>
      <c r="F375" s="18"/>
      <c r="G375" s="14"/>
      <c r="H375" s="18"/>
      <c r="I375" s="18"/>
      <c r="J375" s="59"/>
      <c r="K375" s="59"/>
      <c r="L375" s="59"/>
      <c r="M375" s="152"/>
      <c r="N375" s="152"/>
      <c r="O375" s="20"/>
      <c r="P375" s="20"/>
      <c r="Q375" s="20"/>
      <c r="R375" s="20"/>
      <c r="S375" s="20"/>
      <c r="T375" s="20"/>
      <c r="U375" s="208"/>
    </row>
    <row r="376" spans="1:21" x14ac:dyDescent="0.25">
      <c r="A376" s="149"/>
      <c r="B376" s="150"/>
      <c r="C376" s="151"/>
      <c r="D376" s="151"/>
      <c r="E376" s="14"/>
      <c r="F376" s="18"/>
      <c r="G376" s="14"/>
      <c r="H376" s="18"/>
      <c r="I376" s="18"/>
      <c r="J376" s="59"/>
      <c r="K376" s="59"/>
      <c r="L376" s="59"/>
      <c r="M376" s="152"/>
      <c r="N376" s="152"/>
      <c r="O376" s="20"/>
      <c r="P376" s="20"/>
      <c r="Q376" s="20"/>
      <c r="R376" s="20"/>
      <c r="S376" s="20"/>
      <c r="T376" s="20"/>
      <c r="U376" s="208"/>
    </row>
    <row r="377" spans="1:21" x14ac:dyDescent="0.25">
      <c r="A377" s="149"/>
      <c r="B377" s="150"/>
      <c r="C377" s="151"/>
      <c r="D377" s="151"/>
      <c r="E377" s="14"/>
      <c r="F377" s="18"/>
      <c r="G377" s="14"/>
      <c r="H377" s="18"/>
      <c r="I377" s="18"/>
      <c r="J377" s="59"/>
      <c r="K377" s="59"/>
      <c r="L377" s="59"/>
      <c r="M377" s="152"/>
      <c r="N377" s="152"/>
      <c r="O377" s="20"/>
      <c r="P377" s="20"/>
      <c r="Q377" s="20"/>
      <c r="R377" s="20"/>
      <c r="S377" s="20"/>
      <c r="T377" s="20"/>
      <c r="U377" s="208"/>
    </row>
    <row r="378" spans="1:21" x14ac:dyDescent="0.25">
      <c r="A378" s="149"/>
      <c r="B378" s="150"/>
      <c r="C378" s="151"/>
      <c r="D378" s="151"/>
      <c r="E378" s="14"/>
      <c r="F378" s="18"/>
      <c r="G378" s="14"/>
      <c r="H378" s="18"/>
      <c r="I378" s="18"/>
      <c r="J378" s="59"/>
      <c r="K378" s="59"/>
      <c r="L378" s="59"/>
      <c r="M378" s="152"/>
      <c r="N378" s="152"/>
      <c r="O378" s="20"/>
      <c r="P378" s="20"/>
      <c r="Q378" s="20"/>
      <c r="R378" s="20"/>
      <c r="S378" s="20"/>
      <c r="T378" s="20"/>
      <c r="U378" s="208"/>
    </row>
    <row r="379" spans="1:21" x14ac:dyDescent="0.25">
      <c r="A379" s="149"/>
      <c r="B379" s="150"/>
      <c r="C379" s="151"/>
      <c r="D379" s="151"/>
      <c r="E379" s="14"/>
      <c r="F379" s="18"/>
      <c r="G379" s="14"/>
      <c r="H379" s="18"/>
      <c r="I379" s="18"/>
      <c r="J379" s="59"/>
      <c r="K379" s="59"/>
      <c r="L379" s="59"/>
      <c r="M379" s="152"/>
      <c r="N379" s="152"/>
      <c r="O379" s="20"/>
      <c r="P379" s="20"/>
      <c r="Q379" s="20"/>
      <c r="R379" s="20"/>
      <c r="S379" s="20"/>
      <c r="T379" s="20"/>
      <c r="U379" s="208"/>
    </row>
    <row r="380" spans="1:21" x14ac:dyDescent="0.25">
      <c r="A380" s="149"/>
      <c r="B380" s="150"/>
      <c r="C380" s="151"/>
      <c r="D380" s="151"/>
      <c r="E380" s="14"/>
      <c r="F380" s="18"/>
      <c r="G380" s="14"/>
      <c r="H380" s="18"/>
      <c r="I380" s="18"/>
      <c r="J380" s="59"/>
      <c r="K380" s="59"/>
      <c r="L380" s="59"/>
      <c r="M380" s="152"/>
      <c r="N380" s="152"/>
      <c r="O380" s="20"/>
      <c r="P380" s="20"/>
      <c r="Q380" s="20"/>
      <c r="R380" s="20"/>
      <c r="S380" s="20"/>
      <c r="T380" s="20"/>
      <c r="U380" s="208"/>
    </row>
    <row r="381" spans="1:21" x14ac:dyDescent="0.25">
      <c r="A381" s="149"/>
      <c r="B381" s="150"/>
      <c r="C381" s="151"/>
      <c r="D381" s="151"/>
      <c r="E381" s="14"/>
      <c r="F381" s="18"/>
      <c r="G381" s="14"/>
      <c r="H381" s="18"/>
      <c r="I381" s="18"/>
      <c r="J381" s="59"/>
      <c r="K381" s="59"/>
      <c r="L381" s="59"/>
      <c r="M381" s="152"/>
      <c r="N381" s="152"/>
      <c r="O381" s="20"/>
      <c r="P381" s="20"/>
      <c r="Q381" s="20"/>
      <c r="R381" s="20"/>
      <c r="S381" s="20"/>
      <c r="T381" s="20"/>
      <c r="U381" s="208"/>
    </row>
    <row r="382" spans="1:21" x14ac:dyDescent="0.25">
      <c r="A382" s="149"/>
      <c r="B382" s="150"/>
      <c r="C382" s="151"/>
      <c r="D382" s="151"/>
      <c r="E382" s="14"/>
      <c r="F382" s="18"/>
      <c r="G382" s="14"/>
      <c r="H382" s="18"/>
      <c r="I382" s="18"/>
      <c r="J382" s="59"/>
      <c r="K382" s="59"/>
      <c r="L382" s="59"/>
      <c r="M382" s="152"/>
      <c r="N382" s="152"/>
      <c r="O382" s="20"/>
      <c r="P382" s="20"/>
      <c r="Q382" s="20"/>
      <c r="R382" s="20"/>
      <c r="S382" s="20"/>
      <c r="T382" s="20"/>
      <c r="U382" s="208"/>
    </row>
    <row r="383" spans="1:21" x14ac:dyDescent="0.25">
      <c r="A383" s="149"/>
      <c r="B383" s="150"/>
      <c r="C383" s="151"/>
      <c r="D383" s="151"/>
      <c r="E383" s="14"/>
      <c r="F383" s="18"/>
      <c r="G383" s="14"/>
      <c r="H383" s="18"/>
      <c r="I383" s="18"/>
      <c r="J383" s="59"/>
      <c r="K383" s="59"/>
      <c r="L383" s="59"/>
      <c r="M383" s="152"/>
      <c r="N383" s="152"/>
      <c r="O383" s="20"/>
      <c r="P383" s="20"/>
      <c r="Q383" s="20"/>
      <c r="R383" s="20"/>
      <c r="S383" s="20"/>
      <c r="T383" s="20"/>
      <c r="U383" s="208"/>
    </row>
    <row r="384" spans="1:21" x14ac:dyDescent="0.25">
      <c r="A384" s="149"/>
      <c r="B384" s="150"/>
      <c r="C384" s="151"/>
      <c r="D384" s="151"/>
      <c r="E384" s="14"/>
      <c r="F384" s="18"/>
      <c r="G384" s="14"/>
      <c r="H384" s="18"/>
      <c r="I384" s="18"/>
      <c r="J384" s="59"/>
      <c r="K384" s="59"/>
      <c r="L384" s="59"/>
      <c r="M384" s="152"/>
      <c r="N384" s="152"/>
      <c r="O384" s="20"/>
      <c r="P384" s="20"/>
      <c r="Q384" s="20"/>
      <c r="R384" s="20"/>
      <c r="S384" s="20"/>
      <c r="T384" s="20"/>
      <c r="U384" s="208"/>
    </row>
    <row r="385" spans="1:21" x14ac:dyDescent="0.25">
      <c r="A385" s="149"/>
      <c r="B385" s="150"/>
      <c r="C385" s="151"/>
      <c r="D385" s="151"/>
      <c r="E385" s="14"/>
      <c r="F385" s="18"/>
      <c r="G385" s="14"/>
      <c r="H385" s="18"/>
      <c r="I385" s="18"/>
      <c r="J385" s="59"/>
      <c r="K385" s="59"/>
      <c r="L385" s="59"/>
      <c r="M385" s="152"/>
      <c r="N385" s="152"/>
      <c r="O385" s="20"/>
      <c r="P385" s="20"/>
      <c r="Q385" s="20"/>
      <c r="R385" s="20"/>
      <c r="S385" s="20"/>
      <c r="T385" s="20"/>
      <c r="U385" s="208"/>
    </row>
    <row r="386" spans="1:21" x14ac:dyDescent="0.25">
      <c r="A386" s="149"/>
      <c r="B386" s="150"/>
      <c r="C386" s="151"/>
      <c r="D386" s="151"/>
      <c r="E386" s="14"/>
      <c r="F386" s="18"/>
      <c r="G386" s="14"/>
      <c r="H386" s="18"/>
      <c r="I386" s="18"/>
      <c r="J386" s="59"/>
      <c r="K386" s="59"/>
      <c r="L386" s="59"/>
      <c r="M386" s="152"/>
      <c r="N386" s="152"/>
      <c r="O386" s="20"/>
      <c r="P386" s="20"/>
      <c r="Q386" s="20"/>
      <c r="R386" s="20"/>
      <c r="S386" s="20"/>
      <c r="T386" s="20"/>
      <c r="U386" s="208"/>
    </row>
    <row r="387" spans="1:21" x14ac:dyDescent="0.25">
      <c r="A387" s="149"/>
      <c r="B387" s="150"/>
      <c r="C387" s="151"/>
      <c r="D387" s="151"/>
      <c r="E387" s="14"/>
      <c r="F387" s="18"/>
      <c r="G387" s="14"/>
      <c r="H387" s="18"/>
      <c r="I387" s="18"/>
      <c r="J387" s="59"/>
      <c r="K387" s="59"/>
      <c r="L387" s="59"/>
      <c r="M387" s="152"/>
      <c r="N387" s="152"/>
      <c r="O387" s="20"/>
      <c r="P387" s="20"/>
      <c r="Q387" s="20"/>
      <c r="R387" s="20"/>
      <c r="S387" s="20"/>
      <c r="T387" s="20"/>
      <c r="U387" s="208"/>
    </row>
    <row r="388" spans="1:21" x14ac:dyDescent="0.25">
      <c r="A388" s="149"/>
      <c r="B388" s="150"/>
      <c r="C388" s="151"/>
      <c r="D388" s="151"/>
      <c r="E388" s="14"/>
      <c r="F388" s="18"/>
      <c r="G388" s="14"/>
      <c r="H388" s="18"/>
      <c r="I388" s="18"/>
      <c r="J388" s="59"/>
      <c r="K388" s="59"/>
      <c r="L388" s="59"/>
      <c r="M388" s="152"/>
      <c r="N388" s="152"/>
      <c r="O388" s="20"/>
      <c r="P388" s="20"/>
      <c r="Q388" s="20"/>
      <c r="R388" s="20"/>
      <c r="S388" s="20"/>
      <c r="T388" s="20"/>
      <c r="U388" s="208"/>
    </row>
    <row r="389" spans="1:21" x14ac:dyDescent="0.25">
      <c r="A389" s="149"/>
      <c r="B389" s="150"/>
      <c r="C389" s="151"/>
      <c r="D389" s="151"/>
      <c r="E389" s="14"/>
      <c r="F389" s="18"/>
      <c r="G389" s="14"/>
      <c r="H389" s="18"/>
      <c r="I389" s="18"/>
      <c r="J389" s="59"/>
      <c r="K389" s="59"/>
      <c r="L389" s="59"/>
      <c r="M389" s="152"/>
      <c r="N389" s="152"/>
      <c r="O389" s="20"/>
      <c r="P389" s="20"/>
      <c r="Q389" s="20"/>
      <c r="R389" s="20"/>
      <c r="S389" s="20"/>
      <c r="T389" s="20"/>
      <c r="U389" s="208"/>
    </row>
    <row r="390" spans="1:21" x14ac:dyDescent="0.25">
      <c r="A390" s="149"/>
      <c r="B390" s="150"/>
      <c r="C390" s="151"/>
      <c r="D390" s="151"/>
      <c r="E390" s="14"/>
      <c r="F390" s="18"/>
      <c r="G390" s="14"/>
      <c r="H390" s="18"/>
      <c r="I390" s="18"/>
      <c r="J390" s="59"/>
      <c r="K390" s="59"/>
      <c r="L390" s="59"/>
      <c r="M390" s="152"/>
      <c r="N390" s="152"/>
      <c r="O390" s="20"/>
      <c r="P390" s="20"/>
      <c r="Q390" s="20"/>
      <c r="R390" s="20"/>
      <c r="S390" s="20"/>
      <c r="T390" s="20"/>
      <c r="U390" s="208"/>
    </row>
    <row r="391" spans="1:21" x14ac:dyDescent="0.25">
      <c r="A391" s="149"/>
      <c r="B391" s="150"/>
      <c r="C391" s="151"/>
      <c r="D391" s="151"/>
      <c r="E391" s="14"/>
      <c r="F391" s="18"/>
      <c r="G391" s="14"/>
      <c r="H391" s="18"/>
      <c r="I391" s="18"/>
      <c r="J391" s="59"/>
      <c r="K391" s="59"/>
      <c r="L391" s="59"/>
      <c r="M391" s="152"/>
      <c r="N391" s="152"/>
      <c r="O391" s="20"/>
      <c r="P391" s="20"/>
      <c r="Q391" s="20"/>
      <c r="R391" s="20"/>
      <c r="S391" s="20"/>
      <c r="T391" s="20"/>
      <c r="U391" s="208"/>
    </row>
    <row r="392" spans="1:21" x14ac:dyDescent="0.25">
      <c r="A392" s="149"/>
      <c r="B392" s="150"/>
      <c r="C392" s="151"/>
      <c r="D392" s="151"/>
      <c r="E392" s="14"/>
      <c r="F392" s="18"/>
      <c r="G392" s="14"/>
      <c r="H392" s="18"/>
      <c r="I392" s="18"/>
      <c r="J392" s="59"/>
      <c r="K392" s="59"/>
      <c r="L392" s="59"/>
      <c r="M392" s="152"/>
      <c r="N392" s="152"/>
      <c r="O392" s="20"/>
      <c r="P392" s="20"/>
      <c r="Q392" s="20"/>
      <c r="R392" s="20"/>
      <c r="S392" s="20"/>
      <c r="T392" s="20"/>
      <c r="U392" s="208"/>
    </row>
    <row r="393" spans="1:21" x14ac:dyDescent="0.25">
      <c r="A393" s="149"/>
      <c r="B393" s="150"/>
      <c r="C393" s="151"/>
      <c r="D393" s="151"/>
      <c r="E393" s="14"/>
      <c r="F393" s="18"/>
      <c r="G393" s="14"/>
      <c r="H393" s="18"/>
      <c r="I393" s="18"/>
      <c r="J393" s="59"/>
      <c r="K393" s="59"/>
      <c r="L393" s="59"/>
      <c r="M393" s="152"/>
      <c r="N393" s="152"/>
      <c r="O393" s="20"/>
      <c r="P393" s="20"/>
      <c r="Q393" s="20"/>
      <c r="R393" s="20"/>
      <c r="S393" s="20"/>
      <c r="T393" s="20"/>
      <c r="U393" s="208"/>
    </row>
    <row r="394" spans="1:21" x14ac:dyDescent="0.25">
      <c r="A394" s="149"/>
      <c r="B394" s="150"/>
      <c r="C394" s="151"/>
      <c r="D394" s="151"/>
      <c r="E394" s="14"/>
      <c r="F394" s="18"/>
      <c r="G394" s="14"/>
      <c r="H394" s="18"/>
      <c r="I394" s="18"/>
      <c r="J394" s="59"/>
      <c r="K394" s="59"/>
      <c r="L394" s="59"/>
      <c r="M394" s="152"/>
      <c r="N394" s="152"/>
      <c r="O394" s="20"/>
      <c r="P394" s="20"/>
      <c r="Q394" s="20"/>
      <c r="R394" s="20"/>
      <c r="S394" s="20"/>
      <c r="T394" s="20"/>
      <c r="U394" s="208"/>
    </row>
    <row r="395" spans="1:21" x14ac:dyDescent="0.25">
      <c r="A395" s="149"/>
      <c r="B395" s="150"/>
      <c r="C395" s="151"/>
      <c r="D395" s="151"/>
      <c r="E395" s="14"/>
      <c r="F395" s="18"/>
      <c r="G395" s="14"/>
      <c r="H395" s="18"/>
      <c r="I395" s="18"/>
      <c r="J395" s="59"/>
      <c r="K395" s="59"/>
      <c r="L395" s="59"/>
      <c r="M395" s="152"/>
      <c r="N395" s="152"/>
      <c r="O395" s="20"/>
      <c r="P395" s="20"/>
      <c r="Q395" s="20"/>
      <c r="R395" s="20"/>
      <c r="S395" s="20"/>
      <c r="T395" s="20"/>
      <c r="U395" s="208"/>
    </row>
    <row r="396" spans="1:21" x14ac:dyDescent="0.25">
      <c r="A396" s="149"/>
      <c r="B396" s="150"/>
      <c r="C396" s="151"/>
      <c r="D396" s="151"/>
      <c r="E396" s="14"/>
      <c r="F396" s="18"/>
      <c r="G396" s="14"/>
      <c r="H396" s="18"/>
      <c r="I396" s="18"/>
      <c r="J396" s="59"/>
      <c r="K396" s="59"/>
      <c r="L396" s="59"/>
      <c r="M396" s="152"/>
      <c r="N396" s="152"/>
      <c r="O396" s="20"/>
      <c r="P396" s="20"/>
      <c r="Q396" s="20"/>
      <c r="R396" s="20"/>
      <c r="S396" s="20"/>
      <c r="T396" s="20"/>
      <c r="U396" s="208"/>
    </row>
    <row r="397" spans="1:21" x14ac:dyDescent="0.25">
      <c r="A397" s="149"/>
      <c r="B397" s="150"/>
      <c r="C397" s="151"/>
      <c r="D397" s="151"/>
      <c r="E397" s="14"/>
      <c r="F397" s="18"/>
      <c r="G397" s="14"/>
      <c r="H397" s="18"/>
      <c r="I397" s="18"/>
      <c r="J397" s="59"/>
      <c r="K397" s="59"/>
      <c r="L397" s="59"/>
      <c r="M397" s="152"/>
      <c r="N397" s="152"/>
      <c r="O397" s="20"/>
      <c r="P397" s="20"/>
      <c r="Q397" s="20"/>
      <c r="R397" s="20"/>
      <c r="S397" s="20"/>
      <c r="T397" s="20"/>
      <c r="U397" s="208"/>
    </row>
    <row r="398" spans="1:21" x14ac:dyDescent="0.25">
      <c r="A398" s="149"/>
      <c r="B398" s="150"/>
      <c r="C398" s="151"/>
      <c r="D398" s="151"/>
      <c r="E398" s="14"/>
      <c r="F398" s="18"/>
      <c r="G398" s="14"/>
      <c r="H398" s="18"/>
      <c r="I398" s="18"/>
      <c r="J398" s="59"/>
      <c r="K398" s="59"/>
      <c r="L398" s="59"/>
      <c r="M398" s="152"/>
      <c r="N398" s="152"/>
      <c r="O398" s="20"/>
      <c r="P398" s="20"/>
      <c r="Q398" s="20"/>
      <c r="R398" s="20"/>
      <c r="S398" s="20"/>
      <c r="T398" s="20"/>
      <c r="U398" s="208"/>
    </row>
    <row r="399" spans="1:21" x14ac:dyDescent="0.25">
      <c r="A399" s="149"/>
      <c r="B399" s="150"/>
      <c r="C399" s="151"/>
      <c r="D399" s="151"/>
      <c r="E399" s="14"/>
      <c r="F399" s="18"/>
      <c r="G399" s="14"/>
      <c r="H399" s="18"/>
      <c r="I399" s="18"/>
      <c r="J399" s="59"/>
      <c r="K399" s="59"/>
      <c r="L399" s="59"/>
      <c r="M399" s="152"/>
      <c r="N399" s="152"/>
      <c r="O399" s="20"/>
      <c r="P399" s="20"/>
      <c r="Q399" s="20"/>
      <c r="R399" s="20"/>
      <c r="S399" s="20"/>
      <c r="T399" s="20"/>
      <c r="U399" s="208"/>
    </row>
    <row r="400" spans="1:21" x14ac:dyDescent="0.25">
      <c r="A400" s="149"/>
      <c r="B400" s="150"/>
      <c r="C400" s="151"/>
      <c r="D400" s="151"/>
      <c r="E400" s="14"/>
      <c r="F400" s="18"/>
      <c r="G400" s="14"/>
      <c r="H400" s="18"/>
      <c r="I400" s="18"/>
      <c r="J400" s="59"/>
      <c r="K400" s="59"/>
      <c r="L400" s="59"/>
      <c r="M400" s="152"/>
      <c r="N400" s="152"/>
      <c r="O400" s="20"/>
      <c r="P400" s="20"/>
      <c r="Q400" s="20"/>
      <c r="R400" s="20"/>
      <c r="S400" s="20"/>
      <c r="T400" s="20"/>
      <c r="U400" s="208"/>
    </row>
    <row r="401" spans="1:21" x14ac:dyDescent="0.25">
      <c r="A401" s="149"/>
      <c r="B401" s="150"/>
      <c r="C401" s="151"/>
      <c r="D401" s="151"/>
      <c r="E401" s="14"/>
      <c r="F401" s="18"/>
      <c r="G401" s="14"/>
      <c r="H401" s="18"/>
      <c r="I401" s="18"/>
      <c r="J401" s="59"/>
      <c r="K401" s="59"/>
      <c r="L401" s="59"/>
      <c r="M401" s="152"/>
      <c r="N401" s="152"/>
      <c r="O401" s="20"/>
      <c r="P401" s="20"/>
      <c r="Q401" s="20"/>
      <c r="R401" s="20"/>
      <c r="S401" s="20"/>
      <c r="T401" s="20"/>
      <c r="U401" s="208"/>
    </row>
    <row r="402" spans="1:21" x14ac:dyDescent="0.25">
      <c r="A402" s="149"/>
      <c r="B402" s="150"/>
      <c r="C402" s="151"/>
      <c r="D402" s="151"/>
      <c r="E402" s="14"/>
      <c r="F402" s="18"/>
      <c r="G402" s="14"/>
      <c r="H402" s="18"/>
      <c r="I402" s="18"/>
      <c r="J402" s="59"/>
      <c r="K402" s="59"/>
      <c r="L402" s="59"/>
      <c r="M402" s="152"/>
      <c r="N402" s="152"/>
      <c r="O402" s="20"/>
      <c r="P402" s="20"/>
      <c r="Q402" s="20"/>
      <c r="R402" s="20"/>
      <c r="S402" s="20"/>
      <c r="T402" s="20"/>
      <c r="U402" s="208"/>
    </row>
    <row r="403" spans="1:21" x14ac:dyDescent="0.25">
      <c r="A403" s="149"/>
      <c r="B403" s="150"/>
      <c r="C403" s="151"/>
      <c r="D403" s="151"/>
      <c r="E403" s="14"/>
      <c r="F403" s="18"/>
      <c r="G403" s="14"/>
      <c r="H403" s="18"/>
      <c r="I403" s="18"/>
      <c r="J403" s="59"/>
      <c r="K403" s="59"/>
      <c r="L403" s="59"/>
      <c r="M403" s="152"/>
      <c r="N403" s="152"/>
      <c r="O403" s="20"/>
      <c r="P403" s="20"/>
      <c r="Q403" s="20"/>
      <c r="R403" s="20"/>
      <c r="S403" s="20"/>
      <c r="T403" s="20"/>
      <c r="U403" s="208"/>
    </row>
    <row r="404" spans="1:21" x14ac:dyDescent="0.25">
      <c r="A404" s="149"/>
      <c r="B404" s="150"/>
      <c r="C404" s="151"/>
      <c r="D404" s="151"/>
      <c r="E404" s="14"/>
      <c r="F404" s="18"/>
      <c r="G404" s="14"/>
      <c r="H404" s="18"/>
      <c r="I404" s="18"/>
      <c r="J404" s="59"/>
      <c r="K404" s="59"/>
      <c r="L404" s="59"/>
      <c r="M404" s="152"/>
      <c r="N404" s="152"/>
      <c r="O404" s="20"/>
      <c r="P404" s="20"/>
      <c r="Q404" s="20"/>
      <c r="R404" s="20"/>
      <c r="S404" s="20"/>
      <c r="T404" s="20"/>
      <c r="U404" s="208"/>
    </row>
    <row r="405" spans="1:21" x14ac:dyDescent="0.25">
      <c r="A405" s="149"/>
      <c r="B405" s="150"/>
      <c r="C405" s="151"/>
      <c r="D405" s="151"/>
      <c r="E405" s="14"/>
      <c r="F405" s="18"/>
      <c r="G405" s="14"/>
      <c r="H405" s="18"/>
      <c r="I405" s="18"/>
      <c r="J405" s="59"/>
      <c r="K405" s="59"/>
      <c r="L405" s="59"/>
      <c r="M405" s="152"/>
      <c r="N405" s="152"/>
      <c r="O405" s="20"/>
      <c r="P405" s="20"/>
      <c r="Q405" s="20"/>
      <c r="R405" s="20"/>
      <c r="S405" s="20"/>
      <c r="T405" s="20"/>
      <c r="U405" s="208"/>
    </row>
    <row r="406" spans="1:21" x14ac:dyDescent="0.25">
      <c r="A406" s="149"/>
      <c r="B406" s="150"/>
      <c r="C406" s="151"/>
      <c r="D406" s="151"/>
      <c r="E406" s="14"/>
      <c r="F406" s="18"/>
      <c r="G406" s="14"/>
      <c r="H406" s="18"/>
      <c r="I406" s="18"/>
      <c r="J406" s="59"/>
      <c r="K406" s="59"/>
      <c r="L406" s="59"/>
      <c r="M406" s="152"/>
      <c r="N406" s="152"/>
      <c r="O406" s="20"/>
      <c r="P406" s="20"/>
      <c r="Q406" s="20"/>
      <c r="R406" s="20"/>
      <c r="S406" s="20"/>
      <c r="T406" s="20"/>
      <c r="U406" s="208"/>
    </row>
    <row r="407" spans="1:21" x14ac:dyDescent="0.25">
      <c r="A407" s="149"/>
      <c r="B407" s="150"/>
      <c r="C407" s="151"/>
      <c r="D407" s="151"/>
      <c r="E407" s="14"/>
      <c r="F407" s="18"/>
      <c r="G407" s="14"/>
      <c r="H407" s="18"/>
      <c r="I407" s="18"/>
      <c r="J407" s="59"/>
      <c r="K407" s="59"/>
      <c r="L407" s="59"/>
      <c r="M407" s="152"/>
      <c r="N407" s="152"/>
      <c r="O407" s="20"/>
      <c r="P407" s="20"/>
      <c r="Q407" s="20"/>
      <c r="R407" s="20"/>
      <c r="S407" s="20"/>
      <c r="T407" s="20"/>
      <c r="U407" s="208"/>
    </row>
    <row r="408" spans="1:21" x14ac:dyDescent="0.25">
      <c r="A408" s="149"/>
      <c r="B408" s="150"/>
      <c r="C408" s="151"/>
      <c r="D408" s="151"/>
      <c r="E408" s="14"/>
      <c r="F408" s="18"/>
      <c r="G408" s="14"/>
      <c r="H408" s="18"/>
      <c r="I408" s="18"/>
      <c r="J408" s="59"/>
      <c r="K408" s="59"/>
      <c r="L408" s="59"/>
      <c r="M408" s="152"/>
      <c r="N408" s="152"/>
      <c r="O408" s="20"/>
      <c r="P408" s="20"/>
      <c r="Q408" s="20"/>
      <c r="R408" s="20"/>
      <c r="S408" s="20"/>
      <c r="T408" s="20"/>
      <c r="U408" s="208"/>
    </row>
    <row r="409" spans="1:21" x14ac:dyDescent="0.25">
      <c r="A409" s="149"/>
      <c r="B409" s="150"/>
      <c r="C409" s="151"/>
      <c r="D409" s="151"/>
      <c r="E409" s="14"/>
      <c r="F409" s="18"/>
      <c r="G409" s="14"/>
      <c r="H409" s="18"/>
      <c r="I409" s="18"/>
      <c r="J409" s="59"/>
      <c r="K409" s="59"/>
      <c r="L409" s="59"/>
      <c r="M409" s="152"/>
      <c r="N409" s="152"/>
      <c r="O409" s="20"/>
      <c r="P409" s="20"/>
      <c r="Q409" s="20"/>
      <c r="R409" s="20"/>
      <c r="S409" s="20"/>
      <c r="T409" s="20"/>
      <c r="U409" s="208"/>
    </row>
    <row r="410" spans="1:21" x14ac:dyDescent="0.25">
      <c r="A410" s="149"/>
      <c r="B410" s="150"/>
      <c r="C410" s="151"/>
      <c r="D410" s="151"/>
      <c r="E410" s="14"/>
      <c r="F410" s="18"/>
      <c r="G410" s="14"/>
      <c r="H410" s="18"/>
      <c r="I410" s="18"/>
      <c r="J410" s="59"/>
      <c r="K410" s="59"/>
      <c r="L410" s="59"/>
      <c r="M410" s="152"/>
      <c r="N410" s="152"/>
      <c r="O410" s="20"/>
      <c r="P410" s="20"/>
      <c r="Q410" s="20"/>
      <c r="R410" s="20"/>
      <c r="S410" s="20"/>
      <c r="T410" s="20"/>
      <c r="U410" s="208"/>
    </row>
    <row r="411" spans="1:21" x14ac:dyDescent="0.25">
      <c r="A411" s="149"/>
      <c r="B411" s="150"/>
      <c r="C411" s="151"/>
      <c r="D411" s="151"/>
      <c r="E411" s="14"/>
      <c r="F411" s="18"/>
      <c r="G411" s="14"/>
      <c r="H411" s="18"/>
      <c r="I411" s="18"/>
      <c r="J411" s="59"/>
      <c r="K411" s="59"/>
      <c r="L411" s="59"/>
      <c r="M411" s="152"/>
      <c r="N411" s="152"/>
      <c r="O411" s="20"/>
      <c r="P411" s="20"/>
      <c r="Q411" s="20"/>
      <c r="R411" s="20"/>
      <c r="S411" s="20"/>
      <c r="T411" s="20"/>
      <c r="U411" s="208"/>
    </row>
    <row r="412" spans="1:21" x14ac:dyDescent="0.25">
      <c r="A412" s="149"/>
      <c r="B412" s="150"/>
      <c r="C412" s="151"/>
      <c r="D412" s="151"/>
      <c r="E412" s="14"/>
      <c r="F412" s="18"/>
      <c r="G412" s="14"/>
      <c r="H412" s="18"/>
      <c r="I412" s="18"/>
      <c r="J412" s="59"/>
      <c r="K412" s="59"/>
      <c r="L412" s="59"/>
      <c r="M412" s="152"/>
      <c r="N412" s="152"/>
      <c r="O412" s="20"/>
      <c r="P412" s="20"/>
      <c r="Q412" s="20"/>
      <c r="R412" s="20"/>
      <c r="S412" s="20"/>
      <c r="T412" s="20"/>
      <c r="U412" s="208"/>
    </row>
    <row r="413" spans="1:21" x14ac:dyDescent="0.25">
      <c r="A413" s="149"/>
      <c r="B413" s="150"/>
      <c r="C413" s="151"/>
      <c r="D413" s="151"/>
      <c r="E413" s="14"/>
      <c r="F413" s="18"/>
      <c r="G413" s="14"/>
      <c r="H413" s="18"/>
      <c r="I413" s="18"/>
      <c r="J413" s="59"/>
      <c r="K413" s="59"/>
      <c r="L413" s="59"/>
      <c r="M413" s="152"/>
      <c r="N413" s="152"/>
      <c r="O413" s="20"/>
      <c r="P413" s="20"/>
      <c r="Q413" s="20"/>
      <c r="R413" s="20"/>
      <c r="S413" s="20"/>
      <c r="T413" s="20"/>
      <c r="U413" s="208"/>
    </row>
    <row r="414" spans="1:21" x14ac:dyDescent="0.25">
      <c r="A414" s="149"/>
      <c r="B414" s="150"/>
      <c r="C414" s="151"/>
      <c r="D414" s="151"/>
      <c r="E414" s="14"/>
      <c r="F414" s="18"/>
      <c r="G414" s="14"/>
      <c r="H414" s="18"/>
      <c r="I414" s="18"/>
      <c r="J414" s="59"/>
      <c r="K414" s="59"/>
      <c r="L414" s="59"/>
      <c r="M414" s="152"/>
      <c r="N414" s="152"/>
      <c r="O414" s="20"/>
      <c r="P414" s="20"/>
      <c r="Q414" s="20"/>
      <c r="R414" s="20"/>
      <c r="S414" s="20"/>
      <c r="T414" s="20"/>
      <c r="U414" s="208"/>
    </row>
    <row r="415" spans="1:21" x14ac:dyDescent="0.25">
      <c r="A415" s="149"/>
      <c r="B415" s="150"/>
      <c r="C415" s="151"/>
      <c r="D415" s="151"/>
      <c r="E415" s="14"/>
      <c r="F415" s="18"/>
      <c r="G415" s="14"/>
      <c r="H415" s="18"/>
      <c r="I415" s="18"/>
      <c r="J415" s="59"/>
      <c r="K415" s="59"/>
      <c r="L415" s="59"/>
      <c r="M415" s="152"/>
      <c r="N415" s="152"/>
      <c r="O415" s="20"/>
      <c r="P415" s="20"/>
      <c r="Q415" s="20"/>
      <c r="R415" s="20"/>
      <c r="S415" s="20"/>
      <c r="T415" s="20"/>
      <c r="U415" s="208"/>
    </row>
    <row r="416" spans="1:21" x14ac:dyDescent="0.25">
      <c r="A416" s="149"/>
      <c r="B416" s="150"/>
      <c r="C416" s="151"/>
      <c r="D416" s="151"/>
      <c r="E416" s="14"/>
      <c r="F416" s="18"/>
      <c r="G416" s="14"/>
      <c r="H416" s="18"/>
      <c r="I416" s="18"/>
      <c r="J416" s="59"/>
      <c r="K416" s="59"/>
      <c r="L416" s="59"/>
      <c r="M416" s="152"/>
      <c r="N416" s="152"/>
      <c r="O416" s="20"/>
      <c r="P416" s="20"/>
      <c r="Q416" s="20"/>
      <c r="R416" s="20"/>
      <c r="S416" s="20"/>
      <c r="T416" s="20"/>
      <c r="U416" s="208"/>
    </row>
    <row r="417" spans="1:21" x14ac:dyDescent="0.25">
      <c r="A417" s="149"/>
      <c r="B417" s="150"/>
      <c r="C417" s="151"/>
      <c r="D417" s="151"/>
      <c r="E417" s="14"/>
      <c r="F417" s="18"/>
      <c r="G417" s="14"/>
      <c r="H417" s="18"/>
      <c r="I417" s="18"/>
      <c r="J417" s="59"/>
      <c r="K417" s="59"/>
      <c r="L417" s="59"/>
      <c r="M417" s="152"/>
      <c r="N417" s="152"/>
      <c r="O417" s="20"/>
      <c r="P417" s="20"/>
      <c r="Q417" s="20"/>
      <c r="R417" s="20"/>
      <c r="S417" s="20"/>
      <c r="T417" s="20"/>
      <c r="U417" s="208"/>
    </row>
    <row r="418" spans="1:21" x14ac:dyDescent="0.25">
      <c r="A418" s="149"/>
      <c r="B418" s="150"/>
      <c r="C418" s="151"/>
      <c r="D418" s="151"/>
      <c r="E418" s="14"/>
      <c r="F418" s="18"/>
      <c r="G418" s="14"/>
      <c r="H418" s="18"/>
      <c r="I418" s="18"/>
      <c r="J418" s="59"/>
      <c r="K418" s="59"/>
      <c r="L418" s="59"/>
      <c r="M418" s="152"/>
      <c r="N418" s="152"/>
      <c r="O418" s="20"/>
      <c r="P418" s="20"/>
      <c r="Q418" s="20"/>
      <c r="R418" s="20"/>
      <c r="S418" s="20"/>
      <c r="T418" s="20"/>
      <c r="U418" s="208"/>
    </row>
    <row r="419" spans="1:21" x14ac:dyDescent="0.25">
      <c r="A419" s="149"/>
      <c r="B419" s="150"/>
      <c r="C419" s="151"/>
      <c r="D419" s="151"/>
      <c r="E419" s="14"/>
      <c r="F419" s="18"/>
      <c r="G419" s="14"/>
      <c r="H419" s="18"/>
      <c r="I419" s="18"/>
      <c r="J419" s="59"/>
      <c r="K419" s="59"/>
      <c r="L419" s="59"/>
      <c r="M419" s="152"/>
      <c r="N419" s="152"/>
      <c r="O419" s="20"/>
      <c r="P419" s="20"/>
      <c r="Q419" s="20"/>
      <c r="R419" s="20"/>
      <c r="S419" s="20"/>
      <c r="T419" s="20"/>
      <c r="U419" s="208"/>
    </row>
    <row r="420" spans="1:21" x14ac:dyDescent="0.25">
      <c r="A420" s="149"/>
      <c r="B420" s="150"/>
      <c r="C420" s="151"/>
      <c r="D420" s="151"/>
      <c r="E420" s="14"/>
      <c r="F420" s="18"/>
      <c r="G420" s="14"/>
      <c r="H420" s="18"/>
      <c r="I420" s="18"/>
      <c r="J420" s="59"/>
      <c r="K420" s="59"/>
      <c r="L420" s="59"/>
      <c r="M420" s="152"/>
      <c r="N420" s="152"/>
      <c r="O420" s="20"/>
      <c r="P420" s="20"/>
      <c r="Q420" s="20"/>
      <c r="R420" s="20"/>
      <c r="S420" s="20"/>
      <c r="T420" s="20"/>
      <c r="U420" s="208"/>
    </row>
    <row r="421" spans="1:21" x14ac:dyDescent="0.25">
      <c r="A421" s="149"/>
      <c r="B421" s="150"/>
      <c r="C421" s="151"/>
      <c r="D421" s="151"/>
      <c r="E421" s="14"/>
      <c r="F421" s="18"/>
      <c r="G421" s="14"/>
      <c r="H421" s="18"/>
      <c r="I421" s="18"/>
      <c r="J421" s="59"/>
      <c r="K421" s="59"/>
      <c r="L421" s="59"/>
      <c r="M421" s="152"/>
      <c r="N421" s="152"/>
      <c r="O421" s="20"/>
      <c r="P421" s="20"/>
      <c r="Q421" s="20"/>
      <c r="R421" s="20"/>
      <c r="S421" s="20"/>
      <c r="T421" s="20"/>
      <c r="U421" s="208"/>
    </row>
    <row r="422" spans="1:21" x14ac:dyDescent="0.25">
      <c r="A422" s="149"/>
      <c r="B422" s="150"/>
      <c r="C422" s="151"/>
      <c r="D422" s="151"/>
      <c r="E422" s="14"/>
      <c r="F422" s="18"/>
      <c r="G422" s="14"/>
      <c r="H422" s="18"/>
      <c r="I422" s="18"/>
      <c r="J422" s="59"/>
      <c r="K422" s="59"/>
      <c r="L422" s="59"/>
      <c r="M422" s="152"/>
      <c r="N422" s="152"/>
      <c r="O422" s="20"/>
      <c r="P422" s="20"/>
      <c r="Q422" s="20"/>
      <c r="R422" s="20"/>
      <c r="S422" s="20"/>
      <c r="T422" s="20"/>
      <c r="U422" s="208"/>
    </row>
    <row r="423" spans="1:21" x14ac:dyDescent="0.25">
      <c r="A423" s="149"/>
      <c r="B423" s="150"/>
      <c r="C423" s="151"/>
      <c r="D423" s="151"/>
      <c r="E423" s="14"/>
      <c r="F423" s="18"/>
      <c r="G423" s="14"/>
      <c r="H423" s="18"/>
      <c r="I423" s="18"/>
      <c r="J423" s="59"/>
      <c r="K423" s="59"/>
      <c r="L423" s="59"/>
      <c r="M423" s="152"/>
      <c r="N423" s="152"/>
      <c r="O423" s="20"/>
      <c r="P423" s="20"/>
      <c r="Q423" s="20"/>
      <c r="R423" s="20"/>
      <c r="S423" s="20"/>
      <c r="T423" s="20"/>
      <c r="U423" s="208"/>
    </row>
    <row r="424" spans="1:21" x14ac:dyDescent="0.25">
      <c r="A424" s="149"/>
      <c r="B424" s="150"/>
      <c r="C424" s="151"/>
      <c r="D424" s="151"/>
      <c r="E424" s="14"/>
      <c r="F424" s="18"/>
      <c r="G424" s="14"/>
      <c r="H424" s="18"/>
      <c r="I424" s="18"/>
      <c r="J424" s="59"/>
      <c r="K424" s="59"/>
      <c r="L424" s="59"/>
      <c r="M424" s="152"/>
      <c r="N424" s="152"/>
      <c r="O424" s="20"/>
      <c r="P424" s="20"/>
      <c r="Q424" s="20"/>
      <c r="R424" s="20"/>
      <c r="S424" s="20"/>
      <c r="T424" s="20"/>
      <c r="U424" s="208"/>
    </row>
    <row r="425" spans="1:21" x14ac:dyDescent="0.25">
      <c r="A425" s="149"/>
      <c r="B425" s="150"/>
      <c r="C425" s="151"/>
      <c r="D425" s="151"/>
      <c r="E425" s="14"/>
      <c r="F425" s="18"/>
      <c r="G425" s="14"/>
      <c r="H425" s="18"/>
      <c r="I425" s="18"/>
      <c r="J425" s="59"/>
      <c r="K425" s="59"/>
      <c r="L425" s="59"/>
      <c r="M425" s="152"/>
      <c r="N425" s="152"/>
      <c r="O425" s="20"/>
      <c r="P425" s="20"/>
      <c r="Q425" s="20"/>
      <c r="R425" s="20"/>
      <c r="S425" s="20"/>
      <c r="T425" s="20"/>
      <c r="U425" s="208"/>
    </row>
    <row r="426" spans="1:21" x14ac:dyDescent="0.25">
      <c r="A426" s="149"/>
      <c r="B426" s="150"/>
      <c r="C426" s="151"/>
      <c r="D426" s="151"/>
      <c r="E426" s="14"/>
      <c r="F426" s="18"/>
      <c r="G426" s="14"/>
      <c r="H426" s="18"/>
      <c r="I426" s="18"/>
      <c r="J426" s="59"/>
      <c r="K426" s="59"/>
      <c r="L426" s="59"/>
      <c r="M426" s="152"/>
      <c r="N426" s="152"/>
      <c r="O426" s="20"/>
      <c r="P426" s="20"/>
      <c r="Q426" s="20"/>
      <c r="R426" s="20"/>
      <c r="S426" s="20"/>
      <c r="T426" s="20"/>
      <c r="U426" s="208"/>
    </row>
    <row r="427" spans="1:21" x14ac:dyDescent="0.25">
      <c r="A427" s="149"/>
      <c r="B427" s="150"/>
      <c r="C427" s="151"/>
      <c r="D427" s="151"/>
      <c r="E427" s="14"/>
      <c r="F427" s="18"/>
      <c r="G427" s="14"/>
      <c r="H427" s="18"/>
      <c r="I427" s="18"/>
      <c r="J427" s="59"/>
      <c r="K427" s="59"/>
      <c r="L427" s="59"/>
      <c r="M427" s="152"/>
      <c r="N427" s="152"/>
      <c r="O427" s="20"/>
      <c r="P427" s="20"/>
      <c r="Q427" s="20"/>
      <c r="R427" s="20"/>
      <c r="S427" s="20"/>
      <c r="T427" s="20"/>
      <c r="U427" s="208"/>
    </row>
    <row r="428" spans="1:21" x14ac:dyDescent="0.25">
      <c r="A428" s="149"/>
      <c r="B428" s="150"/>
      <c r="C428" s="151"/>
      <c r="D428" s="151"/>
      <c r="E428" s="14"/>
      <c r="F428" s="18"/>
      <c r="G428" s="14"/>
      <c r="H428" s="18"/>
      <c r="I428" s="18"/>
      <c r="J428" s="59"/>
      <c r="K428" s="59"/>
      <c r="L428" s="59"/>
      <c r="M428" s="152"/>
      <c r="N428" s="152"/>
      <c r="O428" s="20"/>
      <c r="P428" s="20"/>
      <c r="Q428" s="20"/>
      <c r="R428" s="20"/>
      <c r="S428" s="20"/>
      <c r="T428" s="20"/>
      <c r="U428" s="208"/>
    </row>
    <row r="429" spans="1:21" x14ac:dyDescent="0.25">
      <c r="A429" s="149"/>
      <c r="B429" s="150"/>
      <c r="C429" s="151"/>
      <c r="D429" s="151"/>
      <c r="E429" s="14"/>
      <c r="F429" s="18"/>
      <c r="G429" s="14"/>
      <c r="H429" s="18"/>
      <c r="I429" s="18"/>
      <c r="J429" s="59"/>
      <c r="K429" s="59"/>
      <c r="L429" s="59"/>
      <c r="M429" s="152"/>
      <c r="N429" s="152"/>
      <c r="O429" s="20"/>
      <c r="P429" s="20"/>
      <c r="Q429" s="20"/>
      <c r="R429" s="20"/>
      <c r="S429" s="20"/>
      <c r="T429" s="20"/>
      <c r="U429" s="208"/>
    </row>
    <row r="430" spans="1:21" x14ac:dyDescent="0.25">
      <c r="A430" s="149"/>
      <c r="B430" s="150"/>
      <c r="C430" s="151"/>
      <c r="D430" s="151"/>
      <c r="E430" s="14"/>
      <c r="F430" s="18"/>
      <c r="G430" s="14"/>
      <c r="H430" s="18"/>
      <c r="I430" s="18"/>
      <c r="J430" s="59"/>
      <c r="K430" s="59"/>
      <c r="L430" s="59"/>
      <c r="M430" s="152"/>
      <c r="N430" s="152"/>
      <c r="O430" s="20"/>
      <c r="P430" s="20"/>
      <c r="Q430" s="20"/>
      <c r="R430" s="20"/>
      <c r="S430" s="20"/>
      <c r="T430" s="20"/>
      <c r="U430" s="208"/>
    </row>
    <row r="431" spans="1:21" x14ac:dyDescent="0.25">
      <c r="A431" s="149"/>
      <c r="B431" s="150"/>
      <c r="C431" s="151"/>
      <c r="D431" s="151"/>
      <c r="E431" s="14"/>
      <c r="F431" s="18"/>
      <c r="G431" s="14"/>
      <c r="H431" s="18"/>
      <c r="I431" s="18"/>
      <c r="J431" s="59"/>
      <c r="K431" s="59"/>
      <c r="L431" s="59"/>
      <c r="M431" s="152"/>
      <c r="N431" s="152"/>
      <c r="O431" s="20"/>
      <c r="P431" s="20"/>
      <c r="Q431" s="20"/>
      <c r="R431" s="20"/>
      <c r="S431" s="20"/>
      <c r="T431" s="20"/>
      <c r="U431" s="208"/>
    </row>
    <row r="432" spans="1:21" x14ac:dyDescent="0.25">
      <c r="A432" s="149"/>
      <c r="B432" s="150"/>
      <c r="C432" s="151"/>
      <c r="D432" s="151"/>
      <c r="E432" s="14"/>
      <c r="F432" s="18"/>
      <c r="G432" s="14"/>
      <c r="H432" s="18"/>
      <c r="I432" s="18"/>
      <c r="J432" s="59"/>
      <c r="K432" s="59"/>
      <c r="L432" s="59"/>
      <c r="M432" s="152"/>
      <c r="N432" s="152"/>
      <c r="O432" s="20"/>
      <c r="P432" s="20"/>
      <c r="Q432" s="20"/>
      <c r="R432" s="20"/>
      <c r="S432" s="20"/>
      <c r="T432" s="20"/>
      <c r="U432" s="208"/>
    </row>
    <row r="433" spans="1:21" x14ac:dyDescent="0.25">
      <c r="A433" s="149"/>
      <c r="B433" s="150"/>
      <c r="C433" s="151"/>
      <c r="D433" s="151"/>
      <c r="E433" s="14"/>
      <c r="F433" s="18"/>
      <c r="G433" s="14"/>
      <c r="H433" s="18"/>
      <c r="I433" s="18"/>
      <c r="J433" s="59"/>
      <c r="K433" s="59"/>
      <c r="L433" s="59"/>
      <c r="M433" s="152"/>
      <c r="N433" s="152"/>
      <c r="O433" s="20"/>
      <c r="P433" s="20"/>
      <c r="Q433" s="20"/>
      <c r="R433" s="20"/>
      <c r="S433" s="20"/>
      <c r="T433" s="20"/>
      <c r="U433" s="208"/>
    </row>
    <row r="434" spans="1:21" x14ac:dyDescent="0.25">
      <c r="A434" s="149"/>
      <c r="B434" s="150"/>
      <c r="C434" s="151"/>
      <c r="D434" s="151"/>
      <c r="E434" s="14"/>
      <c r="F434" s="18"/>
      <c r="G434" s="14"/>
      <c r="H434" s="18"/>
      <c r="I434" s="18"/>
      <c r="J434" s="59"/>
      <c r="K434" s="59"/>
      <c r="L434" s="59"/>
      <c r="M434" s="152"/>
      <c r="N434" s="152"/>
      <c r="O434" s="20"/>
      <c r="P434" s="20"/>
      <c r="Q434" s="20"/>
      <c r="R434" s="20"/>
      <c r="S434" s="20"/>
      <c r="T434" s="20"/>
      <c r="U434" s="208"/>
    </row>
    <row r="435" spans="1:21" x14ac:dyDescent="0.25">
      <c r="A435" s="149"/>
      <c r="B435" s="150"/>
      <c r="C435" s="151"/>
      <c r="D435" s="151"/>
      <c r="E435" s="14"/>
      <c r="F435" s="18"/>
      <c r="G435" s="14"/>
      <c r="H435" s="18"/>
      <c r="I435" s="18"/>
      <c r="J435" s="59"/>
      <c r="K435" s="59"/>
      <c r="L435" s="59"/>
      <c r="M435" s="152"/>
      <c r="N435" s="152"/>
      <c r="O435" s="20"/>
      <c r="P435" s="20"/>
      <c r="Q435" s="20"/>
      <c r="R435" s="20"/>
      <c r="S435" s="20"/>
      <c r="T435" s="20"/>
      <c r="U435" s="208"/>
    </row>
    <row r="436" spans="1:21" x14ac:dyDescent="0.25">
      <c r="A436" s="149"/>
      <c r="B436" s="150"/>
      <c r="C436" s="151"/>
      <c r="D436" s="151"/>
      <c r="E436" s="14"/>
      <c r="F436" s="18"/>
      <c r="G436" s="14"/>
      <c r="H436" s="18"/>
      <c r="I436" s="18"/>
      <c r="J436" s="59"/>
      <c r="K436" s="59"/>
      <c r="L436" s="59"/>
      <c r="M436" s="152"/>
      <c r="N436" s="152"/>
      <c r="O436" s="20"/>
      <c r="P436" s="20"/>
      <c r="Q436" s="20"/>
      <c r="R436" s="20"/>
      <c r="S436" s="20"/>
      <c r="T436" s="20"/>
      <c r="U436" s="208"/>
    </row>
    <row r="437" spans="1:21" x14ac:dyDescent="0.25">
      <c r="A437" s="149"/>
      <c r="B437" s="150"/>
      <c r="C437" s="151"/>
      <c r="D437" s="151"/>
      <c r="E437" s="14"/>
      <c r="F437" s="18"/>
      <c r="G437" s="14"/>
      <c r="H437" s="18"/>
      <c r="I437" s="18"/>
      <c r="J437" s="59"/>
      <c r="K437" s="59"/>
      <c r="L437" s="59"/>
      <c r="M437" s="152"/>
      <c r="N437" s="152"/>
      <c r="O437" s="20"/>
      <c r="P437" s="20"/>
      <c r="Q437" s="20"/>
      <c r="R437" s="20"/>
      <c r="S437" s="20"/>
      <c r="T437" s="20"/>
      <c r="U437" s="208"/>
    </row>
    <row r="438" spans="1:21" x14ac:dyDescent="0.25">
      <c r="A438" s="149"/>
      <c r="B438" s="150"/>
      <c r="C438" s="151"/>
      <c r="D438" s="151"/>
      <c r="E438" s="14"/>
      <c r="F438" s="18"/>
      <c r="G438" s="14"/>
      <c r="H438" s="18"/>
      <c r="I438" s="18"/>
      <c r="J438" s="59"/>
      <c r="K438" s="59"/>
      <c r="L438" s="59"/>
      <c r="M438" s="152"/>
      <c r="N438" s="152"/>
      <c r="O438" s="20"/>
      <c r="P438" s="20"/>
      <c r="Q438" s="20"/>
      <c r="R438" s="20"/>
      <c r="S438" s="20"/>
      <c r="T438" s="20"/>
      <c r="U438" s="208"/>
    </row>
    <row r="439" spans="1:21" x14ac:dyDescent="0.25">
      <c r="A439" s="149"/>
      <c r="B439" s="150"/>
      <c r="C439" s="151"/>
      <c r="D439" s="151"/>
      <c r="E439" s="14"/>
      <c r="F439" s="18"/>
      <c r="G439" s="14"/>
      <c r="H439" s="18"/>
      <c r="I439" s="18"/>
      <c r="J439" s="59"/>
      <c r="K439" s="59"/>
      <c r="L439" s="59"/>
      <c r="M439" s="152"/>
      <c r="N439" s="152"/>
      <c r="O439" s="20"/>
      <c r="P439" s="20"/>
      <c r="Q439" s="20"/>
      <c r="R439" s="20"/>
      <c r="S439" s="20"/>
      <c r="T439" s="20"/>
      <c r="U439" s="208"/>
    </row>
    <row r="440" spans="1:21" x14ac:dyDescent="0.25">
      <c r="A440" s="149"/>
      <c r="B440" s="150"/>
      <c r="C440" s="151"/>
      <c r="D440" s="151"/>
      <c r="E440" s="14"/>
      <c r="F440" s="18"/>
      <c r="G440" s="14"/>
      <c r="H440" s="18"/>
      <c r="I440" s="18"/>
      <c r="J440" s="59"/>
      <c r="K440" s="59"/>
      <c r="L440" s="59"/>
      <c r="M440" s="152"/>
      <c r="N440" s="152"/>
      <c r="O440" s="20"/>
      <c r="P440" s="20"/>
      <c r="Q440" s="20"/>
      <c r="R440" s="20"/>
      <c r="S440" s="20"/>
      <c r="T440" s="20"/>
      <c r="U440" s="208"/>
    </row>
    <row r="441" spans="1:21" x14ac:dyDescent="0.25">
      <c r="A441" s="149"/>
      <c r="B441" s="150"/>
      <c r="C441" s="151"/>
      <c r="D441" s="151"/>
      <c r="E441" s="14"/>
      <c r="F441" s="18"/>
      <c r="G441" s="14"/>
      <c r="H441" s="18"/>
      <c r="I441" s="18"/>
      <c r="J441" s="59"/>
      <c r="K441" s="59"/>
      <c r="L441" s="59"/>
      <c r="M441" s="152"/>
      <c r="N441" s="152"/>
      <c r="O441" s="20"/>
      <c r="P441" s="20"/>
      <c r="Q441" s="20"/>
      <c r="R441" s="20"/>
      <c r="S441" s="20"/>
      <c r="T441" s="20"/>
      <c r="U441" s="208"/>
    </row>
    <row r="442" spans="1:21" x14ac:dyDescent="0.25">
      <c r="A442" s="149"/>
      <c r="B442" s="150"/>
      <c r="C442" s="151"/>
      <c r="D442" s="151"/>
      <c r="E442" s="14"/>
      <c r="F442" s="18"/>
      <c r="G442" s="14"/>
      <c r="H442" s="18"/>
      <c r="I442" s="18"/>
      <c r="J442" s="59"/>
      <c r="K442" s="59"/>
      <c r="L442" s="59"/>
      <c r="M442" s="152"/>
      <c r="N442" s="152"/>
      <c r="O442" s="20"/>
      <c r="P442" s="20"/>
      <c r="Q442" s="20"/>
      <c r="R442" s="20"/>
      <c r="S442" s="20"/>
      <c r="T442" s="20"/>
      <c r="U442" s="208"/>
    </row>
    <row r="443" spans="1:21" x14ac:dyDescent="0.25">
      <c r="A443" s="149"/>
      <c r="B443" s="150"/>
      <c r="C443" s="151"/>
      <c r="D443" s="151"/>
      <c r="E443" s="14"/>
      <c r="F443" s="18"/>
      <c r="G443" s="14"/>
      <c r="H443" s="18"/>
      <c r="I443" s="18"/>
      <c r="J443" s="59"/>
      <c r="K443" s="59"/>
      <c r="L443" s="59"/>
      <c r="M443" s="152"/>
      <c r="N443" s="152"/>
      <c r="O443" s="20"/>
      <c r="P443" s="20"/>
      <c r="Q443" s="20"/>
      <c r="R443" s="20"/>
      <c r="S443" s="20"/>
      <c r="T443" s="20"/>
      <c r="U443" s="208"/>
    </row>
    <row r="444" spans="1:21" x14ac:dyDescent="0.25">
      <c r="A444" s="149"/>
      <c r="B444" s="150"/>
      <c r="C444" s="151"/>
      <c r="D444" s="151"/>
      <c r="E444" s="14"/>
      <c r="F444" s="18"/>
      <c r="G444" s="14"/>
      <c r="H444" s="18"/>
      <c r="I444" s="18"/>
      <c r="J444" s="59"/>
      <c r="K444" s="59"/>
      <c r="L444" s="59"/>
      <c r="M444" s="152"/>
      <c r="N444" s="152"/>
      <c r="O444" s="20"/>
      <c r="P444" s="20"/>
      <c r="Q444" s="20"/>
      <c r="R444" s="20"/>
      <c r="S444" s="20"/>
      <c r="T444" s="20"/>
      <c r="U444" s="208"/>
    </row>
    <row r="445" spans="1:21" x14ac:dyDescent="0.25">
      <c r="A445" s="149"/>
      <c r="B445" s="150"/>
      <c r="C445" s="151"/>
      <c r="D445" s="151"/>
      <c r="E445" s="14"/>
      <c r="F445" s="18"/>
      <c r="G445" s="14"/>
      <c r="H445" s="18"/>
      <c r="I445" s="18"/>
      <c r="J445" s="59"/>
      <c r="K445" s="59"/>
      <c r="L445" s="59"/>
      <c r="M445" s="152"/>
      <c r="N445" s="152"/>
      <c r="O445" s="20"/>
      <c r="P445" s="20"/>
      <c r="Q445" s="20"/>
      <c r="R445" s="20"/>
      <c r="S445" s="20"/>
      <c r="T445" s="20"/>
      <c r="U445" s="208"/>
    </row>
    <row r="446" spans="1:21" x14ac:dyDescent="0.25">
      <c r="A446" s="149"/>
      <c r="B446" s="150"/>
      <c r="C446" s="151"/>
      <c r="D446" s="151"/>
      <c r="E446" s="14"/>
      <c r="F446" s="18"/>
      <c r="G446" s="14"/>
      <c r="H446" s="18"/>
      <c r="I446" s="18"/>
      <c r="J446" s="59"/>
      <c r="K446" s="59"/>
      <c r="L446" s="59"/>
      <c r="M446" s="152"/>
      <c r="N446" s="152"/>
      <c r="O446" s="20"/>
      <c r="P446" s="20"/>
      <c r="Q446" s="20"/>
      <c r="R446" s="20"/>
      <c r="S446" s="20"/>
      <c r="T446" s="20"/>
      <c r="U446" s="208"/>
    </row>
    <row r="447" spans="1:21" x14ac:dyDescent="0.25">
      <c r="A447" s="149"/>
      <c r="B447" s="150"/>
      <c r="C447" s="151"/>
      <c r="D447" s="151"/>
      <c r="E447" s="14"/>
      <c r="F447" s="18"/>
      <c r="G447" s="14"/>
      <c r="H447" s="18"/>
      <c r="I447" s="18"/>
      <c r="J447" s="59"/>
      <c r="K447" s="59"/>
      <c r="L447" s="59"/>
      <c r="M447" s="152"/>
      <c r="N447" s="152"/>
      <c r="O447" s="20"/>
      <c r="P447" s="20"/>
      <c r="Q447" s="20"/>
      <c r="R447" s="20"/>
      <c r="S447" s="20"/>
      <c r="T447" s="20"/>
      <c r="U447" s="208"/>
    </row>
    <row r="448" spans="1:21" x14ac:dyDescent="0.25">
      <c r="A448" s="149"/>
      <c r="B448" s="150"/>
      <c r="C448" s="151"/>
      <c r="D448" s="151"/>
      <c r="E448" s="14"/>
      <c r="F448" s="18"/>
      <c r="G448" s="14"/>
      <c r="H448" s="18"/>
      <c r="I448" s="18"/>
      <c r="J448" s="59"/>
      <c r="K448" s="59"/>
      <c r="L448" s="59"/>
      <c r="M448" s="152"/>
      <c r="N448" s="152"/>
      <c r="O448" s="20"/>
      <c r="P448" s="20"/>
      <c r="Q448" s="20"/>
      <c r="R448" s="20"/>
      <c r="S448" s="20"/>
      <c r="T448" s="20"/>
      <c r="U448" s="208"/>
    </row>
    <row r="449" spans="1:21" x14ac:dyDescent="0.25">
      <c r="A449" s="149"/>
      <c r="B449" s="150"/>
      <c r="C449" s="151"/>
      <c r="D449" s="151"/>
      <c r="E449" s="14"/>
      <c r="F449" s="18"/>
      <c r="G449" s="14"/>
      <c r="H449" s="18"/>
      <c r="I449" s="18"/>
      <c r="J449" s="59"/>
      <c r="K449" s="59"/>
      <c r="L449" s="59"/>
      <c r="M449" s="152"/>
      <c r="N449" s="152"/>
      <c r="O449" s="20"/>
      <c r="P449" s="20"/>
      <c r="Q449" s="20"/>
      <c r="R449" s="20"/>
      <c r="S449" s="20"/>
      <c r="T449" s="20"/>
      <c r="U449" s="208"/>
    </row>
    <row r="450" spans="1:21" x14ac:dyDescent="0.25">
      <c r="A450" s="149"/>
      <c r="B450" s="150"/>
      <c r="C450" s="151"/>
      <c r="D450" s="151"/>
      <c r="E450" s="14"/>
      <c r="F450" s="18"/>
      <c r="G450" s="14"/>
      <c r="H450" s="18"/>
      <c r="I450" s="18"/>
      <c r="J450" s="59"/>
      <c r="K450" s="59"/>
      <c r="L450" s="59"/>
      <c r="M450" s="152"/>
      <c r="N450" s="152"/>
      <c r="O450" s="20"/>
      <c r="P450" s="20"/>
      <c r="Q450" s="20"/>
      <c r="R450" s="20"/>
      <c r="S450" s="20"/>
      <c r="T450" s="20"/>
      <c r="U450" s="208"/>
    </row>
    <row r="451" spans="1:21" x14ac:dyDescent="0.25">
      <c r="A451" s="149"/>
      <c r="B451" s="150"/>
      <c r="C451" s="151"/>
      <c r="D451" s="151"/>
      <c r="E451" s="14"/>
      <c r="F451" s="18"/>
      <c r="G451" s="14"/>
      <c r="H451" s="18"/>
      <c r="I451" s="18"/>
      <c r="J451" s="59"/>
      <c r="K451" s="59"/>
      <c r="L451" s="59"/>
      <c r="M451" s="152"/>
      <c r="N451" s="152"/>
      <c r="O451" s="20"/>
      <c r="P451" s="20"/>
      <c r="Q451" s="20"/>
      <c r="R451" s="20"/>
      <c r="S451" s="20"/>
      <c r="T451" s="20"/>
      <c r="U451" s="208"/>
    </row>
    <row r="452" spans="1:21" x14ac:dyDescent="0.25">
      <c r="A452" s="149"/>
      <c r="B452" s="150"/>
      <c r="C452" s="151"/>
      <c r="D452" s="151"/>
      <c r="E452" s="14"/>
      <c r="F452" s="18"/>
      <c r="G452" s="14"/>
      <c r="H452" s="18"/>
      <c r="I452" s="18"/>
      <c r="J452" s="59"/>
      <c r="K452" s="59"/>
      <c r="L452" s="59"/>
      <c r="M452" s="152"/>
      <c r="N452" s="152"/>
      <c r="O452" s="20"/>
      <c r="P452" s="20"/>
      <c r="Q452" s="20"/>
      <c r="R452" s="20"/>
      <c r="S452" s="20"/>
      <c r="T452" s="20"/>
      <c r="U452" s="208"/>
    </row>
    <row r="453" spans="1:21" x14ac:dyDescent="0.25">
      <c r="A453" s="149"/>
      <c r="B453" s="150"/>
      <c r="C453" s="151"/>
      <c r="D453" s="151"/>
      <c r="E453" s="14"/>
      <c r="F453" s="18"/>
      <c r="G453" s="14"/>
      <c r="H453" s="18"/>
      <c r="I453" s="18"/>
      <c r="J453" s="59"/>
      <c r="K453" s="59"/>
      <c r="L453" s="59"/>
      <c r="M453" s="152"/>
      <c r="N453" s="152"/>
      <c r="O453" s="20"/>
      <c r="P453" s="20"/>
      <c r="Q453" s="20"/>
      <c r="R453" s="20"/>
      <c r="S453" s="20"/>
      <c r="T453" s="20"/>
      <c r="U453" s="208"/>
    </row>
    <row r="454" spans="1:21" x14ac:dyDescent="0.25">
      <c r="A454" s="149"/>
      <c r="B454" s="150"/>
      <c r="C454" s="151"/>
      <c r="D454" s="151"/>
      <c r="E454" s="14"/>
      <c r="F454" s="18"/>
      <c r="G454" s="14"/>
      <c r="H454" s="18"/>
      <c r="I454" s="18"/>
      <c r="J454" s="59"/>
      <c r="K454" s="59"/>
      <c r="L454" s="59"/>
      <c r="M454" s="152"/>
      <c r="N454" s="152"/>
      <c r="O454" s="20"/>
      <c r="P454" s="20"/>
      <c r="Q454" s="20"/>
      <c r="R454" s="20"/>
      <c r="S454" s="20"/>
      <c r="T454" s="20"/>
      <c r="U454" s="208"/>
    </row>
    <row r="455" spans="1:21" x14ac:dyDescent="0.25">
      <c r="A455" s="149"/>
      <c r="B455" s="150"/>
      <c r="C455" s="151"/>
      <c r="D455" s="151"/>
      <c r="E455" s="14"/>
      <c r="F455" s="18"/>
      <c r="G455" s="14"/>
      <c r="H455" s="18"/>
      <c r="I455" s="18"/>
      <c r="J455" s="59"/>
      <c r="K455" s="59"/>
      <c r="L455" s="59"/>
      <c r="M455" s="152"/>
      <c r="N455" s="152"/>
      <c r="O455" s="20"/>
      <c r="P455" s="20"/>
      <c r="Q455" s="20"/>
      <c r="R455" s="20"/>
      <c r="S455" s="20"/>
      <c r="T455" s="20"/>
      <c r="U455" s="208"/>
    </row>
    <row r="456" spans="1:21" x14ac:dyDescent="0.25">
      <c r="A456" s="149"/>
      <c r="B456" s="150"/>
      <c r="C456" s="151"/>
      <c r="D456" s="151"/>
      <c r="E456" s="14"/>
      <c r="F456" s="18"/>
      <c r="G456" s="14"/>
      <c r="H456" s="18"/>
      <c r="I456" s="18"/>
      <c r="J456" s="59"/>
      <c r="K456" s="59"/>
      <c r="L456" s="59"/>
      <c r="M456" s="152"/>
      <c r="N456" s="152"/>
      <c r="O456" s="20"/>
      <c r="P456" s="20"/>
      <c r="Q456" s="20"/>
      <c r="R456" s="20"/>
      <c r="S456" s="20"/>
      <c r="T456" s="20"/>
      <c r="U456" s="208"/>
    </row>
    <row r="457" spans="1:21" x14ac:dyDescent="0.25">
      <c r="A457" s="149"/>
      <c r="B457" s="150"/>
      <c r="C457" s="151"/>
      <c r="D457" s="151"/>
      <c r="E457" s="14"/>
      <c r="F457" s="18"/>
      <c r="G457" s="14"/>
      <c r="H457" s="18"/>
      <c r="I457" s="18"/>
      <c r="J457" s="59"/>
      <c r="K457" s="59"/>
      <c r="L457" s="59"/>
      <c r="M457" s="152"/>
      <c r="N457" s="152"/>
      <c r="O457" s="20"/>
      <c r="P457" s="20"/>
      <c r="Q457" s="20"/>
      <c r="R457" s="20"/>
      <c r="S457" s="20"/>
      <c r="T457" s="20"/>
      <c r="U457" s="208"/>
    </row>
    <row r="458" spans="1:21" x14ac:dyDescent="0.25">
      <c r="A458" s="149"/>
      <c r="B458" s="150"/>
      <c r="C458" s="151"/>
      <c r="D458" s="151"/>
      <c r="E458" s="14"/>
      <c r="F458" s="18"/>
      <c r="G458" s="14"/>
      <c r="H458" s="18"/>
      <c r="I458" s="18"/>
      <c r="J458" s="59"/>
      <c r="K458" s="59"/>
      <c r="L458" s="59"/>
      <c r="M458" s="152"/>
      <c r="N458" s="152"/>
      <c r="O458" s="20"/>
      <c r="P458" s="20"/>
      <c r="Q458" s="20"/>
      <c r="R458" s="20"/>
      <c r="S458" s="20"/>
      <c r="T458" s="20"/>
      <c r="U458" s="208"/>
    </row>
    <row r="459" spans="1:21" x14ac:dyDescent="0.25">
      <c r="A459" s="149"/>
      <c r="B459" s="150"/>
      <c r="C459" s="151"/>
      <c r="D459" s="151"/>
      <c r="E459" s="14"/>
      <c r="F459" s="18"/>
      <c r="G459" s="14"/>
      <c r="H459" s="18"/>
      <c r="I459" s="18"/>
      <c r="J459" s="59"/>
      <c r="K459" s="59"/>
      <c r="L459" s="59"/>
      <c r="M459" s="152"/>
      <c r="N459" s="152"/>
      <c r="O459" s="20"/>
      <c r="P459" s="20"/>
      <c r="Q459" s="20"/>
      <c r="R459" s="20"/>
      <c r="S459" s="20"/>
      <c r="T459" s="20"/>
      <c r="U459" s="208"/>
    </row>
    <row r="460" spans="1:21" x14ac:dyDescent="0.25">
      <c r="A460" s="149"/>
      <c r="B460" s="150"/>
      <c r="C460" s="151"/>
      <c r="D460" s="151"/>
      <c r="E460" s="14"/>
      <c r="F460" s="18"/>
      <c r="G460" s="14"/>
      <c r="H460" s="18"/>
      <c r="I460" s="18"/>
      <c r="J460" s="59"/>
      <c r="K460" s="59"/>
      <c r="L460" s="59"/>
      <c r="M460" s="152"/>
      <c r="N460" s="152"/>
      <c r="O460" s="20"/>
      <c r="P460" s="20"/>
      <c r="Q460" s="20"/>
      <c r="R460" s="20"/>
      <c r="S460" s="20"/>
      <c r="T460" s="20"/>
      <c r="U460" s="208"/>
    </row>
    <row r="461" spans="1:21" x14ac:dyDescent="0.25">
      <c r="A461" s="149"/>
      <c r="B461" s="150"/>
      <c r="C461" s="151"/>
      <c r="D461" s="151"/>
      <c r="E461" s="14"/>
      <c r="F461" s="18"/>
      <c r="G461" s="14"/>
      <c r="H461" s="18"/>
      <c r="I461" s="18"/>
      <c r="J461" s="59"/>
      <c r="K461" s="59"/>
      <c r="L461" s="59"/>
      <c r="M461" s="152"/>
      <c r="N461" s="152"/>
      <c r="O461" s="20"/>
      <c r="P461" s="20"/>
      <c r="Q461" s="20"/>
      <c r="R461" s="20"/>
      <c r="S461" s="20"/>
      <c r="T461" s="20"/>
      <c r="U461" s="208"/>
    </row>
    <row r="462" spans="1:21" x14ac:dyDescent="0.25">
      <c r="A462" s="149"/>
      <c r="B462" s="150"/>
      <c r="C462" s="151"/>
      <c r="D462" s="151"/>
      <c r="E462" s="14"/>
      <c r="F462" s="18"/>
      <c r="G462" s="14"/>
      <c r="H462" s="18"/>
      <c r="I462" s="18"/>
      <c r="J462" s="59"/>
      <c r="K462" s="59"/>
      <c r="L462" s="59"/>
      <c r="M462" s="152"/>
      <c r="N462" s="152"/>
      <c r="O462" s="20"/>
      <c r="P462" s="20"/>
      <c r="Q462" s="20"/>
      <c r="R462" s="20"/>
      <c r="S462" s="20"/>
      <c r="T462" s="20"/>
      <c r="U462" s="208"/>
    </row>
    <row r="463" spans="1:21" x14ac:dyDescent="0.25">
      <c r="A463" s="149"/>
      <c r="B463" s="150"/>
      <c r="C463" s="151"/>
      <c r="D463" s="151"/>
      <c r="E463" s="14"/>
      <c r="F463" s="18"/>
      <c r="G463" s="14"/>
      <c r="H463" s="18"/>
      <c r="I463" s="18"/>
      <c r="J463" s="59"/>
      <c r="K463" s="59"/>
      <c r="L463" s="59"/>
      <c r="M463" s="152"/>
      <c r="N463" s="152"/>
      <c r="O463" s="20"/>
      <c r="P463" s="20"/>
      <c r="Q463" s="20"/>
      <c r="R463" s="20"/>
      <c r="S463" s="20"/>
      <c r="T463" s="20"/>
      <c r="U463" s="208"/>
    </row>
    <row r="464" spans="1:21" x14ac:dyDescent="0.25">
      <c r="A464" s="149"/>
      <c r="B464" s="150"/>
      <c r="C464" s="151"/>
      <c r="D464" s="151"/>
      <c r="E464" s="14"/>
      <c r="F464" s="18"/>
      <c r="G464" s="14"/>
      <c r="H464" s="18"/>
      <c r="I464" s="18"/>
      <c r="J464" s="59"/>
      <c r="K464" s="59"/>
      <c r="L464" s="59"/>
      <c r="M464" s="152"/>
      <c r="N464" s="152"/>
      <c r="O464" s="20"/>
      <c r="P464" s="20"/>
      <c r="Q464" s="20"/>
      <c r="R464" s="20"/>
      <c r="S464" s="20"/>
      <c r="T464" s="20"/>
      <c r="U464" s="208"/>
    </row>
    <row r="465" spans="1:21" x14ac:dyDescent="0.25">
      <c r="A465" s="149"/>
      <c r="B465" s="150"/>
      <c r="C465" s="151"/>
      <c r="D465" s="151"/>
      <c r="E465" s="14"/>
      <c r="F465" s="18"/>
      <c r="G465" s="14"/>
      <c r="H465" s="18"/>
      <c r="I465" s="18"/>
      <c r="J465" s="59"/>
      <c r="K465" s="59"/>
      <c r="L465" s="59"/>
      <c r="M465" s="152"/>
      <c r="N465" s="152"/>
      <c r="O465" s="20"/>
      <c r="P465" s="20"/>
      <c r="Q465" s="20"/>
      <c r="R465" s="20"/>
      <c r="S465" s="20"/>
      <c r="T465" s="20"/>
      <c r="U465" s="208"/>
    </row>
    <row r="466" spans="1:21" x14ac:dyDescent="0.25">
      <c r="A466" s="149"/>
      <c r="B466" s="150"/>
      <c r="C466" s="151"/>
      <c r="D466" s="151"/>
      <c r="E466" s="14"/>
      <c r="F466" s="18"/>
      <c r="G466" s="14"/>
      <c r="H466" s="18"/>
      <c r="I466" s="18"/>
      <c r="J466" s="59"/>
      <c r="K466" s="59"/>
      <c r="L466" s="59"/>
      <c r="M466" s="152"/>
      <c r="N466" s="152"/>
      <c r="O466" s="20"/>
      <c r="P466" s="20"/>
      <c r="Q466" s="20"/>
      <c r="R466" s="20"/>
      <c r="S466" s="20"/>
      <c r="T466" s="20"/>
      <c r="U466" s="208"/>
    </row>
    <row r="467" spans="1:21" x14ac:dyDescent="0.25">
      <c r="A467" s="149"/>
      <c r="B467" s="150"/>
      <c r="C467" s="151"/>
      <c r="D467" s="151"/>
      <c r="E467" s="14"/>
      <c r="F467" s="18"/>
      <c r="G467" s="14"/>
      <c r="H467" s="18"/>
      <c r="I467" s="18"/>
      <c r="J467" s="59"/>
      <c r="K467" s="59"/>
      <c r="L467" s="59"/>
      <c r="M467" s="152"/>
      <c r="N467" s="152"/>
      <c r="O467" s="20"/>
      <c r="P467" s="20"/>
      <c r="Q467" s="20"/>
      <c r="R467" s="20"/>
      <c r="S467" s="20"/>
      <c r="T467" s="20"/>
      <c r="U467" s="208"/>
    </row>
    <row r="468" spans="1:21" x14ac:dyDescent="0.25">
      <c r="A468" s="149"/>
      <c r="B468" s="150"/>
      <c r="C468" s="151"/>
      <c r="D468" s="151"/>
      <c r="E468" s="14"/>
      <c r="F468" s="18"/>
      <c r="G468" s="14"/>
      <c r="H468" s="18"/>
      <c r="I468" s="18"/>
      <c r="J468" s="59"/>
      <c r="K468" s="59"/>
      <c r="L468" s="59"/>
      <c r="M468" s="152"/>
      <c r="N468" s="152"/>
      <c r="O468" s="20"/>
      <c r="P468" s="20"/>
      <c r="Q468" s="20"/>
      <c r="R468" s="20"/>
      <c r="S468" s="20"/>
      <c r="T468" s="20"/>
      <c r="U468" s="208"/>
    </row>
    <row r="469" spans="1:21" x14ac:dyDescent="0.25">
      <c r="A469" s="149"/>
      <c r="B469" s="150"/>
      <c r="C469" s="151"/>
      <c r="D469" s="151"/>
      <c r="E469" s="14"/>
      <c r="F469" s="18"/>
      <c r="G469" s="14"/>
      <c r="H469" s="18"/>
      <c r="I469" s="18"/>
      <c r="J469" s="59"/>
      <c r="K469" s="59"/>
      <c r="L469" s="59"/>
      <c r="M469" s="152"/>
      <c r="N469" s="152"/>
      <c r="O469" s="20"/>
      <c r="P469" s="20"/>
      <c r="Q469" s="20"/>
      <c r="R469" s="20"/>
      <c r="S469" s="20"/>
      <c r="T469" s="20"/>
      <c r="U469" s="208"/>
    </row>
    <row r="470" spans="1:21" x14ac:dyDescent="0.25">
      <c r="A470" s="149"/>
      <c r="B470" s="150"/>
      <c r="C470" s="151"/>
      <c r="D470" s="151"/>
      <c r="E470" s="14"/>
      <c r="F470" s="18"/>
      <c r="G470" s="14"/>
      <c r="H470" s="18"/>
      <c r="I470" s="18"/>
      <c r="J470" s="59"/>
      <c r="K470" s="59"/>
      <c r="L470" s="59"/>
      <c r="M470" s="152"/>
      <c r="N470" s="152"/>
      <c r="O470" s="20"/>
      <c r="P470" s="20"/>
      <c r="Q470" s="20"/>
      <c r="R470" s="20"/>
      <c r="S470" s="20"/>
      <c r="T470" s="20"/>
      <c r="U470" s="208"/>
    </row>
    <row r="471" spans="1:21" x14ac:dyDescent="0.25">
      <c r="A471" s="149"/>
      <c r="B471" s="150"/>
      <c r="C471" s="151"/>
      <c r="D471" s="151"/>
      <c r="E471" s="14"/>
      <c r="F471" s="18"/>
      <c r="G471" s="14"/>
      <c r="H471" s="18"/>
      <c r="I471" s="18"/>
      <c r="J471" s="59"/>
      <c r="K471" s="59"/>
      <c r="L471" s="59"/>
      <c r="M471" s="152"/>
      <c r="N471" s="152"/>
      <c r="O471" s="20"/>
      <c r="P471" s="20"/>
      <c r="Q471" s="20"/>
      <c r="R471" s="20"/>
      <c r="S471" s="20"/>
      <c r="T471" s="20"/>
      <c r="U471" s="208"/>
    </row>
    <row r="472" spans="1:21" x14ac:dyDescent="0.25">
      <c r="A472" s="149"/>
      <c r="B472" s="150"/>
      <c r="C472" s="151"/>
      <c r="D472" s="151"/>
      <c r="E472" s="14"/>
      <c r="F472" s="18"/>
      <c r="G472" s="14"/>
      <c r="H472" s="18"/>
      <c r="I472" s="18"/>
      <c r="J472" s="59"/>
      <c r="K472" s="59"/>
      <c r="L472" s="59"/>
      <c r="M472" s="152"/>
      <c r="N472" s="152"/>
      <c r="O472" s="20"/>
      <c r="P472" s="20"/>
      <c r="Q472" s="20"/>
      <c r="R472" s="20"/>
      <c r="S472" s="20"/>
      <c r="T472" s="20"/>
      <c r="U472" s="208"/>
    </row>
    <row r="473" spans="1:21" x14ac:dyDescent="0.25">
      <c r="A473" s="149"/>
      <c r="B473" s="150"/>
      <c r="C473" s="151"/>
      <c r="D473" s="151"/>
      <c r="E473" s="14"/>
      <c r="F473" s="18"/>
      <c r="G473" s="14"/>
      <c r="H473" s="18"/>
      <c r="I473" s="18"/>
      <c r="J473" s="59"/>
      <c r="K473" s="59"/>
      <c r="L473" s="59"/>
      <c r="M473" s="152"/>
      <c r="N473" s="152"/>
      <c r="O473" s="20"/>
      <c r="P473" s="20"/>
      <c r="Q473" s="20"/>
      <c r="R473" s="20"/>
      <c r="S473" s="20"/>
      <c r="T473" s="20"/>
      <c r="U473" s="208"/>
    </row>
    <row r="474" spans="1:21" x14ac:dyDescent="0.25">
      <c r="A474" s="149"/>
      <c r="B474" s="150"/>
      <c r="C474" s="151"/>
      <c r="D474" s="151"/>
      <c r="E474" s="14"/>
      <c r="F474" s="18"/>
      <c r="G474" s="14"/>
      <c r="H474" s="18"/>
      <c r="I474" s="18"/>
      <c r="J474" s="59"/>
      <c r="K474" s="59"/>
      <c r="L474" s="59"/>
      <c r="M474" s="152"/>
      <c r="N474" s="152"/>
      <c r="O474" s="20"/>
      <c r="P474" s="20"/>
      <c r="Q474" s="20"/>
      <c r="R474" s="20"/>
      <c r="S474" s="20"/>
      <c r="T474" s="20"/>
      <c r="U474" s="208"/>
    </row>
    <row r="475" spans="1:21" x14ac:dyDescent="0.25">
      <c r="A475" s="149"/>
      <c r="B475" s="150"/>
      <c r="C475" s="151"/>
      <c r="D475" s="151"/>
      <c r="E475" s="14"/>
      <c r="F475" s="18"/>
      <c r="G475" s="14"/>
      <c r="H475" s="18"/>
      <c r="I475" s="18"/>
      <c r="J475" s="59"/>
      <c r="K475" s="59"/>
      <c r="L475" s="59"/>
      <c r="M475" s="152"/>
      <c r="N475" s="152"/>
      <c r="O475" s="20"/>
      <c r="P475" s="20"/>
      <c r="Q475" s="20"/>
      <c r="R475" s="20"/>
      <c r="S475" s="20"/>
      <c r="T475" s="20"/>
      <c r="U475" s="208"/>
    </row>
    <row r="476" spans="1:21" x14ac:dyDescent="0.25">
      <c r="A476" s="149"/>
      <c r="B476" s="150"/>
      <c r="C476" s="151"/>
      <c r="D476" s="151"/>
      <c r="E476" s="14"/>
      <c r="F476" s="18"/>
      <c r="G476" s="14"/>
      <c r="H476" s="18"/>
      <c r="I476" s="18"/>
      <c r="J476" s="59"/>
      <c r="K476" s="59"/>
      <c r="L476" s="59"/>
      <c r="M476" s="152"/>
      <c r="N476" s="152"/>
      <c r="O476" s="20"/>
      <c r="P476" s="20"/>
      <c r="Q476" s="20"/>
      <c r="R476" s="20"/>
      <c r="S476" s="20"/>
      <c r="T476" s="20"/>
      <c r="U476" s="208"/>
    </row>
    <row r="477" spans="1:21" x14ac:dyDescent="0.25">
      <c r="A477" s="149"/>
      <c r="B477" s="150"/>
      <c r="C477" s="151"/>
      <c r="D477" s="151"/>
      <c r="E477" s="14"/>
      <c r="F477" s="18"/>
      <c r="G477" s="14"/>
      <c r="H477" s="18"/>
      <c r="I477" s="18"/>
      <c r="J477" s="59"/>
      <c r="K477" s="59"/>
      <c r="L477" s="59"/>
      <c r="M477" s="152"/>
      <c r="N477" s="152"/>
      <c r="O477" s="20"/>
      <c r="P477" s="20"/>
      <c r="Q477" s="20"/>
      <c r="R477" s="20"/>
      <c r="S477" s="20"/>
      <c r="T477" s="20"/>
      <c r="U477" s="208"/>
    </row>
    <row r="478" spans="1:21" x14ac:dyDescent="0.25">
      <c r="A478" s="149"/>
      <c r="B478" s="150"/>
      <c r="C478" s="151"/>
      <c r="D478" s="151"/>
      <c r="E478" s="14"/>
      <c r="F478" s="18"/>
      <c r="G478" s="14"/>
      <c r="H478" s="18"/>
      <c r="I478" s="18"/>
      <c r="J478" s="59"/>
      <c r="K478" s="59"/>
      <c r="L478" s="59"/>
      <c r="M478" s="152"/>
      <c r="N478" s="152"/>
      <c r="O478" s="20"/>
      <c r="P478" s="20"/>
      <c r="Q478" s="20"/>
      <c r="R478" s="20"/>
      <c r="S478" s="20"/>
      <c r="T478" s="20"/>
      <c r="U478" s="208"/>
    </row>
    <row r="479" spans="1:21" x14ac:dyDescent="0.25">
      <c r="A479" s="149"/>
      <c r="B479" s="150"/>
      <c r="C479" s="151"/>
      <c r="D479" s="151"/>
      <c r="E479" s="14"/>
      <c r="F479" s="18"/>
      <c r="G479" s="14"/>
      <c r="H479" s="18"/>
      <c r="I479" s="18"/>
      <c r="J479" s="59"/>
      <c r="K479" s="59"/>
      <c r="L479" s="59"/>
      <c r="M479" s="152"/>
      <c r="N479" s="152"/>
      <c r="O479" s="20"/>
      <c r="P479" s="20"/>
      <c r="Q479" s="20"/>
      <c r="R479" s="20"/>
      <c r="S479" s="20"/>
      <c r="T479" s="20"/>
      <c r="U479" s="208"/>
    </row>
    <row r="480" spans="1:21" x14ac:dyDescent="0.25">
      <c r="A480" s="149"/>
      <c r="B480" s="150"/>
      <c r="C480" s="151"/>
      <c r="D480" s="151"/>
      <c r="E480" s="14"/>
      <c r="F480" s="18"/>
      <c r="G480" s="14"/>
      <c r="H480" s="18"/>
      <c r="I480" s="18"/>
      <c r="J480" s="59"/>
      <c r="K480" s="59"/>
      <c r="L480" s="59"/>
      <c r="M480" s="152"/>
      <c r="N480" s="152"/>
      <c r="O480" s="20"/>
      <c r="P480" s="20"/>
      <c r="Q480" s="20"/>
      <c r="R480" s="20"/>
      <c r="S480" s="20"/>
      <c r="T480" s="20"/>
      <c r="U480" s="208"/>
    </row>
    <row r="481" spans="1:21" x14ac:dyDescent="0.25">
      <c r="A481" s="149"/>
      <c r="B481" s="150"/>
      <c r="C481" s="151"/>
      <c r="D481" s="151"/>
      <c r="E481" s="14"/>
      <c r="F481" s="18"/>
      <c r="G481" s="14"/>
      <c r="H481" s="18"/>
      <c r="I481" s="18"/>
      <c r="J481" s="59"/>
      <c r="K481" s="59"/>
      <c r="L481" s="59"/>
      <c r="M481" s="152"/>
      <c r="N481" s="152"/>
      <c r="O481" s="20"/>
      <c r="P481" s="20"/>
      <c r="Q481" s="20"/>
      <c r="R481" s="20"/>
      <c r="S481" s="20"/>
      <c r="T481" s="20"/>
      <c r="U481" s="208"/>
    </row>
    <row r="482" spans="1:21" x14ac:dyDescent="0.25">
      <c r="A482" s="149"/>
      <c r="B482" s="150"/>
      <c r="C482" s="151"/>
      <c r="D482" s="151"/>
      <c r="E482" s="14"/>
      <c r="F482" s="18"/>
      <c r="G482" s="14"/>
      <c r="H482" s="18"/>
      <c r="I482" s="18"/>
      <c r="J482" s="59"/>
      <c r="K482" s="59"/>
      <c r="L482" s="59"/>
      <c r="M482" s="152"/>
      <c r="N482" s="152"/>
      <c r="O482" s="20"/>
      <c r="P482" s="20"/>
      <c r="Q482" s="20"/>
      <c r="R482" s="20"/>
      <c r="S482" s="20"/>
      <c r="T482" s="20"/>
      <c r="U482" s="208"/>
    </row>
    <row r="483" spans="1:21" x14ac:dyDescent="0.25">
      <c r="A483" s="149"/>
      <c r="B483" s="150"/>
      <c r="C483" s="151"/>
      <c r="D483" s="151"/>
      <c r="E483" s="14"/>
      <c r="F483" s="18"/>
      <c r="G483" s="14"/>
      <c r="H483" s="18"/>
      <c r="I483" s="18"/>
      <c r="J483" s="59"/>
      <c r="K483" s="59"/>
      <c r="L483" s="59"/>
      <c r="M483" s="152"/>
      <c r="N483" s="152"/>
      <c r="O483" s="20"/>
      <c r="P483" s="20"/>
      <c r="Q483" s="20"/>
      <c r="R483" s="20"/>
      <c r="S483" s="20"/>
      <c r="T483" s="20"/>
      <c r="U483" s="208"/>
    </row>
    <row r="484" spans="1:21" x14ac:dyDescent="0.25">
      <c r="A484" s="149"/>
      <c r="B484" s="150"/>
      <c r="C484" s="151"/>
      <c r="D484" s="151"/>
      <c r="E484" s="14"/>
      <c r="F484" s="18"/>
      <c r="G484" s="14"/>
      <c r="H484" s="18"/>
      <c r="I484" s="18"/>
      <c r="J484" s="59"/>
      <c r="K484" s="59"/>
      <c r="L484" s="59"/>
      <c r="M484" s="152"/>
      <c r="N484" s="152"/>
      <c r="O484" s="20"/>
      <c r="P484" s="20"/>
      <c r="Q484" s="20"/>
      <c r="R484" s="20"/>
      <c r="S484" s="20"/>
      <c r="T484" s="20"/>
      <c r="U484" s="208"/>
    </row>
    <row r="485" spans="1:21" x14ac:dyDescent="0.25">
      <c r="A485" s="149"/>
      <c r="B485" s="150"/>
      <c r="C485" s="151"/>
      <c r="D485" s="151"/>
      <c r="E485" s="14"/>
      <c r="F485" s="18"/>
      <c r="G485" s="14"/>
      <c r="H485" s="18"/>
      <c r="I485" s="18"/>
      <c r="J485" s="59"/>
      <c r="K485" s="59"/>
      <c r="L485" s="59"/>
      <c r="M485" s="152"/>
      <c r="N485" s="152"/>
      <c r="O485" s="20"/>
      <c r="P485" s="20"/>
      <c r="Q485" s="20"/>
      <c r="R485" s="20"/>
      <c r="S485" s="20"/>
      <c r="T485" s="20"/>
      <c r="U485" s="208"/>
    </row>
    <row r="486" spans="1:21" x14ac:dyDescent="0.25">
      <c r="A486" s="149"/>
      <c r="B486" s="150"/>
      <c r="C486" s="151"/>
      <c r="D486" s="151"/>
      <c r="E486" s="14"/>
      <c r="F486" s="18"/>
      <c r="G486" s="14"/>
      <c r="H486" s="18"/>
      <c r="I486" s="18"/>
      <c r="J486" s="59"/>
      <c r="K486" s="59"/>
      <c r="L486" s="59"/>
      <c r="M486" s="152"/>
      <c r="N486" s="152"/>
      <c r="O486" s="20"/>
      <c r="P486" s="20"/>
      <c r="Q486" s="20"/>
      <c r="R486" s="20"/>
      <c r="S486" s="20"/>
      <c r="T486" s="20"/>
      <c r="U486" s="208"/>
    </row>
    <row r="487" spans="1:21" x14ac:dyDescent="0.25">
      <c r="A487" s="149"/>
      <c r="B487" s="150"/>
      <c r="C487" s="151"/>
      <c r="D487" s="151"/>
      <c r="E487" s="14"/>
      <c r="F487" s="18"/>
      <c r="G487" s="14"/>
      <c r="H487" s="18"/>
      <c r="I487" s="18"/>
      <c r="J487" s="59"/>
      <c r="K487" s="59"/>
      <c r="L487" s="59"/>
      <c r="M487" s="152"/>
      <c r="N487" s="152"/>
      <c r="O487" s="20"/>
      <c r="P487" s="20"/>
      <c r="Q487" s="20"/>
      <c r="R487" s="20"/>
      <c r="S487" s="20"/>
      <c r="T487" s="20"/>
      <c r="U487" s="208"/>
    </row>
    <row r="488" spans="1:21" x14ac:dyDescent="0.25">
      <c r="A488" s="149"/>
      <c r="B488" s="150"/>
      <c r="C488" s="151"/>
      <c r="D488" s="151"/>
      <c r="E488" s="14"/>
      <c r="F488" s="18"/>
      <c r="G488" s="14"/>
      <c r="H488" s="18"/>
      <c r="I488" s="18"/>
      <c r="J488" s="59"/>
      <c r="K488" s="59"/>
      <c r="L488" s="59"/>
      <c r="M488" s="152"/>
      <c r="N488" s="152"/>
      <c r="O488" s="20"/>
      <c r="P488" s="20"/>
      <c r="Q488" s="20"/>
      <c r="R488" s="20"/>
      <c r="S488" s="20"/>
      <c r="T488" s="20"/>
      <c r="U488" s="208"/>
    </row>
    <row r="489" spans="1:21" x14ac:dyDescent="0.25">
      <c r="A489" s="149"/>
      <c r="B489" s="150"/>
      <c r="C489" s="151"/>
      <c r="D489" s="151"/>
      <c r="E489" s="14"/>
      <c r="F489" s="18"/>
      <c r="G489" s="14"/>
      <c r="H489" s="18"/>
      <c r="I489" s="18"/>
      <c r="J489" s="59"/>
      <c r="K489" s="59"/>
      <c r="L489" s="59"/>
      <c r="M489" s="152"/>
      <c r="N489" s="152"/>
      <c r="O489" s="20"/>
      <c r="P489" s="20"/>
      <c r="Q489" s="20"/>
      <c r="R489" s="20"/>
      <c r="S489" s="20"/>
      <c r="T489" s="20"/>
      <c r="U489" s="208"/>
    </row>
    <row r="490" spans="1:21" x14ac:dyDescent="0.25">
      <c r="A490" s="149"/>
      <c r="B490" s="150"/>
      <c r="C490" s="151"/>
      <c r="D490" s="151"/>
      <c r="E490" s="14"/>
      <c r="F490" s="18"/>
      <c r="G490" s="14"/>
      <c r="H490" s="18"/>
      <c r="I490" s="18"/>
      <c r="J490" s="59"/>
      <c r="K490" s="59"/>
      <c r="L490" s="59"/>
      <c r="M490" s="152"/>
      <c r="N490" s="152"/>
      <c r="O490" s="20"/>
      <c r="P490" s="20"/>
      <c r="Q490" s="20"/>
      <c r="R490" s="20"/>
      <c r="S490" s="20"/>
      <c r="T490" s="20"/>
      <c r="U490" s="208"/>
    </row>
    <row r="491" spans="1:21" x14ac:dyDescent="0.25">
      <c r="A491" s="149"/>
      <c r="B491" s="150"/>
      <c r="C491" s="151"/>
      <c r="D491" s="151"/>
      <c r="E491" s="14"/>
      <c r="F491" s="18"/>
      <c r="G491" s="14"/>
      <c r="H491" s="18"/>
      <c r="I491" s="18"/>
      <c r="J491" s="59"/>
      <c r="K491" s="59"/>
      <c r="L491" s="59"/>
      <c r="M491" s="152"/>
      <c r="N491" s="152"/>
      <c r="O491" s="20"/>
      <c r="P491" s="20"/>
      <c r="Q491" s="20"/>
      <c r="R491" s="20"/>
      <c r="S491" s="20"/>
      <c r="T491" s="20"/>
      <c r="U491" s="208"/>
    </row>
    <row r="492" spans="1:21" x14ac:dyDescent="0.25">
      <c r="A492" s="149"/>
      <c r="B492" s="150"/>
      <c r="C492" s="151"/>
      <c r="D492" s="151"/>
      <c r="E492" s="14"/>
      <c r="F492" s="18"/>
      <c r="G492" s="14"/>
      <c r="H492" s="18"/>
      <c r="I492" s="18"/>
      <c r="J492" s="59"/>
      <c r="K492" s="59"/>
      <c r="L492" s="59"/>
      <c r="M492" s="152"/>
      <c r="N492" s="152"/>
      <c r="O492" s="20"/>
      <c r="P492" s="20"/>
      <c r="Q492" s="20"/>
      <c r="R492" s="20"/>
      <c r="S492" s="20"/>
      <c r="T492" s="20"/>
      <c r="U492" s="208"/>
    </row>
    <row r="493" spans="1:21" x14ac:dyDescent="0.25">
      <c r="A493" s="149"/>
      <c r="B493" s="150"/>
      <c r="C493" s="151"/>
      <c r="D493" s="151"/>
      <c r="E493" s="14"/>
      <c r="F493" s="18"/>
      <c r="G493" s="14"/>
      <c r="H493" s="18"/>
      <c r="I493" s="18"/>
      <c r="J493" s="59"/>
      <c r="K493" s="59"/>
      <c r="L493" s="59"/>
      <c r="M493" s="152"/>
      <c r="N493" s="152"/>
      <c r="O493" s="20"/>
      <c r="P493" s="20"/>
      <c r="Q493" s="20"/>
      <c r="R493" s="20"/>
      <c r="S493" s="20"/>
      <c r="T493" s="20"/>
      <c r="U493" s="208"/>
    </row>
    <row r="494" spans="1:21" x14ac:dyDescent="0.25">
      <c r="A494" s="149"/>
      <c r="B494" s="150"/>
      <c r="C494" s="151"/>
      <c r="D494" s="151"/>
      <c r="E494" s="14"/>
      <c r="F494" s="18"/>
      <c r="G494" s="14"/>
      <c r="H494" s="18"/>
      <c r="I494" s="18"/>
      <c r="J494" s="59"/>
      <c r="K494" s="59"/>
      <c r="L494" s="59"/>
      <c r="M494" s="152"/>
      <c r="N494" s="152"/>
      <c r="O494" s="20"/>
      <c r="P494" s="20"/>
      <c r="Q494" s="20"/>
      <c r="R494" s="20"/>
      <c r="S494" s="20"/>
      <c r="T494" s="20"/>
      <c r="U494" s="208"/>
    </row>
    <row r="495" spans="1:21" x14ac:dyDescent="0.25">
      <c r="A495" s="149"/>
      <c r="B495" s="150"/>
      <c r="C495" s="151"/>
      <c r="D495" s="151"/>
      <c r="E495" s="14"/>
      <c r="F495" s="18"/>
      <c r="G495" s="14"/>
      <c r="H495" s="18"/>
      <c r="I495" s="18"/>
      <c r="J495" s="59"/>
      <c r="K495" s="59"/>
      <c r="L495" s="59"/>
      <c r="M495" s="152"/>
      <c r="N495" s="152"/>
      <c r="O495" s="20"/>
      <c r="P495" s="20"/>
      <c r="Q495" s="20"/>
      <c r="R495" s="20"/>
      <c r="S495" s="20"/>
      <c r="T495" s="20"/>
      <c r="U495" s="208"/>
    </row>
    <row r="496" spans="1:21" x14ac:dyDescent="0.25">
      <c r="A496" s="149"/>
      <c r="B496" s="150"/>
      <c r="C496" s="151"/>
      <c r="D496" s="151"/>
      <c r="E496" s="14"/>
      <c r="F496" s="18"/>
      <c r="G496" s="14"/>
      <c r="H496" s="18"/>
      <c r="I496" s="18"/>
      <c r="J496" s="59"/>
      <c r="K496" s="59"/>
      <c r="L496" s="59"/>
      <c r="M496" s="152"/>
      <c r="N496" s="152"/>
      <c r="O496" s="20"/>
      <c r="P496" s="20"/>
      <c r="Q496" s="20"/>
      <c r="R496" s="20"/>
      <c r="S496" s="20"/>
      <c r="T496" s="20"/>
      <c r="U496" s="208"/>
    </row>
    <row r="497" spans="1:21" x14ac:dyDescent="0.25">
      <c r="A497" s="149"/>
      <c r="B497" s="150"/>
      <c r="C497" s="151"/>
      <c r="D497" s="151"/>
      <c r="E497" s="14"/>
      <c r="F497" s="18"/>
      <c r="G497" s="14"/>
      <c r="H497" s="18"/>
      <c r="I497" s="18"/>
      <c r="J497" s="59"/>
      <c r="K497" s="59"/>
      <c r="L497" s="59"/>
      <c r="M497" s="152"/>
      <c r="N497" s="152"/>
      <c r="O497" s="20"/>
      <c r="P497" s="20"/>
      <c r="Q497" s="20"/>
      <c r="R497" s="20"/>
      <c r="S497" s="20"/>
      <c r="T497" s="20"/>
      <c r="U497" s="208"/>
    </row>
    <row r="498" spans="1:21" x14ac:dyDescent="0.25">
      <c r="A498" s="149"/>
      <c r="B498" s="150"/>
      <c r="C498" s="151"/>
      <c r="D498" s="151"/>
      <c r="E498" s="14"/>
      <c r="F498" s="18"/>
      <c r="G498" s="14"/>
      <c r="H498" s="18"/>
      <c r="I498" s="18"/>
      <c r="J498" s="59"/>
      <c r="K498" s="59"/>
      <c r="L498" s="59"/>
      <c r="M498" s="152"/>
      <c r="N498" s="152"/>
      <c r="O498" s="20"/>
      <c r="P498" s="20"/>
      <c r="Q498" s="20"/>
      <c r="R498" s="20"/>
      <c r="S498" s="20"/>
      <c r="T498" s="20"/>
      <c r="U498" s="208"/>
    </row>
    <row r="499" spans="1:21" x14ac:dyDescent="0.25">
      <c r="A499" s="149"/>
      <c r="B499" s="150"/>
      <c r="C499" s="151"/>
      <c r="D499" s="151"/>
      <c r="E499" s="14"/>
      <c r="F499" s="18"/>
      <c r="G499" s="14"/>
      <c r="H499" s="18"/>
      <c r="I499" s="18"/>
      <c r="J499" s="59"/>
      <c r="K499" s="59"/>
      <c r="L499" s="59"/>
      <c r="M499" s="152"/>
      <c r="N499" s="152"/>
      <c r="O499" s="20"/>
      <c r="P499" s="20"/>
      <c r="Q499" s="20"/>
      <c r="R499" s="20"/>
      <c r="S499" s="20"/>
      <c r="T499" s="20"/>
      <c r="U499" s="208"/>
    </row>
    <row r="500" spans="1:21" x14ac:dyDescent="0.25">
      <c r="A500" s="149"/>
      <c r="B500" s="150"/>
      <c r="C500" s="151"/>
      <c r="D500" s="151"/>
      <c r="E500" s="14"/>
      <c r="F500" s="18"/>
      <c r="G500" s="14"/>
      <c r="H500" s="18"/>
      <c r="I500" s="18"/>
      <c r="J500" s="59"/>
      <c r="K500" s="59"/>
      <c r="L500" s="59"/>
      <c r="M500" s="152"/>
      <c r="N500" s="152"/>
      <c r="O500" s="20"/>
      <c r="P500" s="20"/>
      <c r="Q500" s="20"/>
      <c r="R500" s="20"/>
      <c r="S500" s="20"/>
      <c r="T500" s="20"/>
      <c r="U500" s="208"/>
    </row>
    <row r="501" spans="1:21" x14ac:dyDescent="0.25">
      <c r="A501" s="149"/>
      <c r="B501" s="150"/>
      <c r="C501" s="151"/>
      <c r="D501" s="151"/>
      <c r="E501" s="14"/>
      <c r="F501" s="18"/>
      <c r="G501" s="14"/>
      <c r="H501" s="18"/>
      <c r="I501" s="18"/>
      <c r="J501" s="59"/>
      <c r="K501" s="59"/>
      <c r="L501" s="59"/>
      <c r="M501" s="152"/>
      <c r="N501" s="152"/>
      <c r="O501" s="20"/>
      <c r="P501" s="20"/>
      <c r="Q501" s="20"/>
      <c r="R501" s="20"/>
      <c r="S501" s="20"/>
      <c r="T501" s="20"/>
      <c r="U501" s="208"/>
    </row>
    <row r="502" spans="1:21" x14ac:dyDescent="0.25">
      <c r="A502" s="149"/>
      <c r="B502" s="150"/>
      <c r="C502" s="151"/>
      <c r="D502" s="151"/>
      <c r="E502" s="14"/>
      <c r="F502" s="18"/>
      <c r="G502" s="14"/>
      <c r="H502" s="18"/>
      <c r="I502" s="18"/>
      <c r="J502" s="59"/>
      <c r="K502" s="59"/>
      <c r="L502" s="59"/>
      <c r="M502" s="152"/>
      <c r="N502" s="152"/>
      <c r="O502" s="20"/>
      <c r="P502" s="20"/>
      <c r="Q502" s="20"/>
      <c r="R502" s="20"/>
      <c r="S502" s="20"/>
      <c r="T502" s="20"/>
      <c r="U502" s="208"/>
    </row>
    <row r="503" spans="1:21" x14ac:dyDescent="0.25">
      <c r="A503" s="149"/>
      <c r="B503" s="150"/>
      <c r="C503" s="151"/>
      <c r="D503" s="151"/>
      <c r="E503" s="14"/>
      <c r="F503" s="18"/>
      <c r="G503" s="14"/>
      <c r="H503" s="18"/>
      <c r="I503" s="18"/>
      <c r="J503" s="59"/>
      <c r="K503" s="59"/>
      <c r="L503" s="59"/>
      <c r="M503" s="152"/>
      <c r="N503" s="152"/>
      <c r="O503" s="20"/>
      <c r="P503" s="20"/>
      <c r="Q503" s="20"/>
      <c r="R503" s="20"/>
      <c r="S503" s="20"/>
      <c r="T503" s="20"/>
      <c r="U503" s="208"/>
    </row>
    <row r="504" spans="1:21" x14ac:dyDescent="0.25">
      <c r="A504" s="149"/>
      <c r="B504" s="150"/>
      <c r="C504" s="151"/>
      <c r="D504" s="151"/>
      <c r="E504" s="14"/>
      <c r="F504" s="18"/>
      <c r="G504" s="14"/>
      <c r="H504" s="18"/>
      <c r="I504" s="18"/>
      <c r="J504" s="59"/>
      <c r="K504" s="59"/>
      <c r="L504" s="59"/>
      <c r="M504" s="152"/>
      <c r="N504" s="152"/>
      <c r="O504" s="20"/>
      <c r="P504" s="20"/>
      <c r="Q504" s="20"/>
      <c r="R504" s="20"/>
      <c r="S504" s="20"/>
      <c r="T504" s="20"/>
      <c r="U504" s="208"/>
    </row>
    <row r="505" spans="1:21" x14ac:dyDescent="0.25">
      <c r="A505" s="149"/>
      <c r="B505" s="150"/>
      <c r="C505" s="151"/>
      <c r="D505" s="151"/>
      <c r="E505" s="14"/>
      <c r="F505" s="18"/>
      <c r="G505" s="14"/>
      <c r="H505" s="18"/>
      <c r="I505" s="18"/>
      <c r="J505" s="59"/>
      <c r="K505" s="59"/>
      <c r="L505" s="59"/>
      <c r="M505" s="152"/>
      <c r="N505" s="152"/>
      <c r="O505" s="20"/>
      <c r="P505" s="20"/>
      <c r="Q505" s="20"/>
      <c r="R505" s="20"/>
      <c r="S505" s="20"/>
      <c r="T505" s="20"/>
      <c r="U505" s="208"/>
    </row>
    <row r="506" spans="1:21" x14ac:dyDescent="0.25">
      <c r="A506" s="149"/>
      <c r="B506" s="150"/>
      <c r="C506" s="151"/>
      <c r="D506" s="151"/>
      <c r="E506" s="14"/>
      <c r="F506" s="18"/>
      <c r="G506" s="14"/>
      <c r="H506" s="18"/>
      <c r="I506" s="18"/>
      <c r="J506" s="59"/>
      <c r="K506" s="59"/>
      <c r="L506" s="59"/>
      <c r="M506" s="152"/>
      <c r="N506" s="152"/>
      <c r="O506" s="20"/>
      <c r="P506" s="20"/>
      <c r="Q506" s="20"/>
      <c r="R506" s="20"/>
      <c r="S506" s="20"/>
      <c r="T506" s="20"/>
      <c r="U506" s="208"/>
    </row>
    <row r="507" spans="1:21" x14ac:dyDescent="0.25">
      <c r="A507" s="149"/>
      <c r="B507" s="150"/>
      <c r="C507" s="151"/>
      <c r="D507" s="151"/>
      <c r="E507" s="14"/>
      <c r="F507" s="18"/>
      <c r="G507" s="14"/>
      <c r="H507" s="18"/>
      <c r="I507" s="18"/>
      <c r="J507" s="59"/>
      <c r="K507" s="59"/>
      <c r="L507" s="59"/>
      <c r="M507" s="152"/>
      <c r="N507" s="152"/>
      <c r="O507" s="20"/>
      <c r="P507" s="20"/>
      <c r="Q507" s="20"/>
      <c r="R507" s="20"/>
      <c r="S507" s="20"/>
      <c r="T507" s="20"/>
      <c r="U507" s="208"/>
    </row>
    <row r="508" spans="1:21" x14ac:dyDescent="0.25">
      <c r="A508" s="149"/>
      <c r="B508" s="150"/>
      <c r="C508" s="151"/>
      <c r="D508" s="151"/>
      <c r="E508" s="14"/>
      <c r="F508" s="18"/>
      <c r="G508" s="14"/>
      <c r="H508" s="18"/>
      <c r="I508" s="18"/>
      <c r="J508" s="59"/>
      <c r="K508" s="59"/>
      <c r="L508" s="59"/>
      <c r="M508" s="152"/>
      <c r="N508" s="152"/>
      <c r="O508" s="20"/>
      <c r="P508" s="20"/>
      <c r="Q508" s="20"/>
      <c r="R508" s="20"/>
      <c r="S508" s="20"/>
      <c r="T508" s="20"/>
      <c r="U508" s="208"/>
    </row>
    <row r="509" spans="1:21" x14ac:dyDescent="0.25">
      <c r="A509" s="149"/>
      <c r="B509" s="150"/>
      <c r="C509" s="151"/>
      <c r="D509" s="151"/>
      <c r="E509" s="14"/>
      <c r="F509" s="18"/>
      <c r="G509" s="14"/>
      <c r="H509" s="18"/>
      <c r="I509" s="18"/>
      <c r="J509" s="59"/>
      <c r="K509" s="59"/>
      <c r="L509" s="59"/>
      <c r="M509" s="152"/>
      <c r="N509" s="152"/>
      <c r="O509" s="20"/>
      <c r="P509" s="20"/>
      <c r="Q509" s="20"/>
      <c r="R509" s="20"/>
      <c r="S509" s="20"/>
      <c r="T509" s="20"/>
      <c r="U509" s="208"/>
    </row>
    <row r="510" spans="1:21" x14ac:dyDescent="0.25">
      <c r="A510" s="149"/>
      <c r="B510" s="150"/>
      <c r="C510" s="151"/>
      <c r="D510" s="151"/>
      <c r="E510" s="14"/>
      <c r="F510" s="18"/>
      <c r="G510" s="14"/>
      <c r="H510" s="18"/>
      <c r="I510" s="18"/>
      <c r="J510" s="59"/>
      <c r="K510" s="59"/>
      <c r="L510" s="59"/>
      <c r="M510" s="152"/>
      <c r="N510" s="152"/>
      <c r="O510" s="20"/>
      <c r="P510" s="20"/>
      <c r="Q510" s="20"/>
      <c r="R510" s="20"/>
      <c r="S510" s="20"/>
      <c r="T510" s="20"/>
      <c r="U510" s="208"/>
    </row>
    <row r="511" spans="1:21" x14ac:dyDescent="0.25">
      <c r="A511" s="149"/>
      <c r="B511" s="150"/>
      <c r="C511" s="151"/>
      <c r="D511" s="151"/>
      <c r="E511" s="14"/>
      <c r="F511" s="18"/>
      <c r="G511" s="14"/>
      <c r="H511" s="18"/>
      <c r="I511" s="18"/>
      <c r="J511" s="59"/>
      <c r="K511" s="59"/>
      <c r="L511" s="59"/>
      <c r="M511" s="152"/>
      <c r="N511" s="152"/>
      <c r="O511" s="20"/>
      <c r="P511" s="20"/>
      <c r="Q511" s="20"/>
      <c r="R511" s="20"/>
      <c r="S511" s="20"/>
      <c r="T511" s="20"/>
      <c r="U511" s="208"/>
    </row>
    <row r="512" spans="1:21" x14ac:dyDescent="0.25">
      <c r="A512" s="149"/>
      <c r="B512" s="150"/>
      <c r="C512" s="151"/>
      <c r="D512" s="151"/>
      <c r="E512" s="14"/>
      <c r="F512" s="18"/>
      <c r="G512" s="14"/>
      <c r="H512" s="18"/>
      <c r="I512" s="18"/>
      <c r="J512" s="59"/>
      <c r="K512" s="59"/>
      <c r="L512" s="59"/>
      <c r="M512" s="152"/>
      <c r="N512" s="152"/>
      <c r="O512" s="20"/>
      <c r="P512" s="20"/>
      <c r="Q512" s="20"/>
      <c r="R512" s="20"/>
      <c r="S512" s="20"/>
      <c r="T512" s="20"/>
      <c r="U512" s="208"/>
    </row>
    <row r="513" spans="1:21" x14ac:dyDescent="0.25">
      <c r="A513" s="149"/>
      <c r="B513" s="150"/>
      <c r="C513" s="151"/>
      <c r="D513" s="151"/>
      <c r="E513" s="14"/>
      <c r="F513" s="18"/>
      <c r="G513" s="14"/>
      <c r="H513" s="18"/>
      <c r="I513" s="18"/>
      <c r="J513" s="59"/>
      <c r="K513" s="59"/>
      <c r="L513" s="59"/>
      <c r="M513" s="152"/>
      <c r="N513" s="152"/>
      <c r="O513" s="20"/>
      <c r="P513" s="20"/>
      <c r="Q513" s="20"/>
      <c r="R513" s="20"/>
      <c r="S513" s="20"/>
      <c r="T513" s="20"/>
      <c r="U513" s="208"/>
    </row>
    <row r="514" spans="1:21" x14ac:dyDescent="0.25">
      <c r="A514" s="149"/>
      <c r="B514" s="150"/>
      <c r="C514" s="151"/>
      <c r="D514" s="151"/>
      <c r="E514" s="14"/>
      <c r="F514" s="18"/>
      <c r="G514" s="14"/>
      <c r="H514" s="18"/>
      <c r="I514" s="18"/>
      <c r="J514" s="59"/>
      <c r="K514" s="59"/>
      <c r="L514" s="59"/>
      <c r="M514" s="152"/>
      <c r="N514" s="152"/>
      <c r="O514" s="20"/>
      <c r="P514" s="20"/>
      <c r="Q514" s="20"/>
      <c r="R514" s="20"/>
      <c r="S514" s="20"/>
      <c r="T514" s="20"/>
      <c r="U514" s="208"/>
    </row>
    <row r="515" spans="1:21" x14ac:dyDescent="0.25">
      <c r="A515" s="149"/>
      <c r="B515" s="150"/>
      <c r="C515" s="151"/>
      <c r="D515" s="151"/>
      <c r="E515" s="14"/>
      <c r="F515" s="18"/>
      <c r="G515" s="14"/>
      <c r="H515" s="18"/>
      <c r="I515" s="18"/>
      <c r="J515" s="59"/>
      <c r="K515" s="59"/>
      <c r="L515" s="59"/>
      <c r="M515" s="152"/>
      <c r="N515" s="152"/>
      <c r="O515" s="20"/>
      <c r="P515" s="20"/>
      <c r="Q515" s="20"/>
      <c r="R515" s="20"/>
      <c r="S515" s="20"/>
      <c r="T515" s="20"/>
      <c r="U515" s="208"/>
    </row>
    <row r="516" spans="1:21" x14ac:dyDescent="0.25">
      <c r="A516" s="149"/>
      <c r="B516" s="150"/>
      <c r="C516" s="151"/>
      <c r="D516" s="151"/>
      <c r="E516" s="14"/>
      <c r="F516" s="18"/>
      <c r="G516" s="14"/>
      <c r="H516" s="18"/>
      <c r="I516" s="18"/>
      <c r="J516" s="59"/>
      <c r="K516" s="59"/>
      <c r="L516" s="59"/>
      <c r="M516" s="152"/>
      <c r="N516" s="152"/>
      <c r="O516" s="20"/>
      <c r="P516" s="20"/>
      <c r="Q516" s="20"/>
      <c r="R516" s="20"/>
      <c r="S516" s="20"/>
      <c r="T516" s="20"/>
      <c r="U516" s="208"/>
    </row>
    <row r="517" spans="1:21" x14ac:dyDescent="0.25">
      <c r="A517" s="149"/>
      <c r="B517" s="150"/>
      <c r="C517" s="151"/>
      <c r="D517" s="151"/>
      <c r="E517" s="14"/>
      <c r="F517" s="18"/>
      <c r="G517" s="14"/>
      <c r="H517" s="18"/>
      <c r="I517" s="18"/>
      <c r="J517" s="59"/>
      <c r="K517" s="59"/>
      <c r="L517" s="59"/>
      <c r="M517" s="152"/>
      <c r="N517" s="152"/>
      <c r="O517" s="20"/>
      <c r="P517" s="20"/>
      <c r="Q517" s="20"/>
      <c r="R517" s="20"/>
      <c r="S517" s="20"/>
      <c r="T517" s="20"/>
      <c r="U517" s="208"/>
    </row>
    <row r="518" spans="1:21" x14ac:dyDescent="0.25">
      <c r="A518" s="149"/>
      <c r="B518" s="150"/>
      <c r="C518" s="151"/>
      <c r="D518" s="151"/>
      <c r="E518" s="14"/>
      <c r="F518" s="18"/>
      <c r="G518" s="14"/>
      <c r="H518" s="18"/>
      <c r="I518" s="18"/>
      <c r="J518" s="59"/>
      <c r="K518" s="59"/>
      <c r="L518" s="59"/>
      <c r="M518" s="152"/>
      <c r="N518" s="152"/>
      <c r="O518" s="20"/>
      <c r="P518" s="20"/>
      <c r="Q518" s="20"/>
      <c r="R518" s="20"/>
      <c r="S518" s="20"/>
      <c r="T518" s="20"/>
      <c r="U518" s="208"/>
    </row>
    <row r="519" spans="1:21" x14ac:dyDescent="0.25">
      <c r="A519" s="149"/>
      <c r="B519" s="150"/>
      <c r="C519" s="151"/>
      <c r="D519" s="151"/>
      <c r="E519" s="14"/>
      <c r="F519" s="18"/>
      <c r="G519" s="14"/>
      <c r="H519" s="18"/>
      <c r="I519" s="18"/>
      <c r="J519" s="59"/>
      <c r="K519" s="59"/>
      <c r="L519" s="59"/>
      <c r="M519" s="152"/>
      <c r="N519" s="152"/>
      <c r="O519" s="20"/>
      <c r="P519" s="20"/>
      <c r="Q519" s="20"/>
      <c r="R519" s="20"/>
      <c r="S519" s="20"/>
      <c r="T519" s="20"/>
      <c r="U519" s="208"/>
    </row>
    <row r="520" spans="1:21" x14ac:dyDescent="0.25">
      <c r="A520" s="149"/>
      <c r="B520" s="150"/>
      <c r="C520" s="151"/>
      <c r="D520" s="151"/>
      <c r="E520" s="14"/>
      <c r="F520" s="18"/>
      <c r="G520" s="14"/>
      <c r="H520" s="18"/>
      <c r="I520" s="18"/>
      <c r="J520" s="59"/>
      <c r="K520" s="59"/>
      <c r="L520" s="59"/>
      <c r="M520" s="152"/>
      <c r="N520" s="152"/>
      <c r="O520" s="20"/>
      <c r="P520" s="20"/>
      <c r="Q520" s="20"/>
      <c r="R520" s="20"/>
      <c r="S520" s="20"/>
      <c r="T520" s="20"/>
      <c r="U520" s="208"/>
    </row>
    <row r="521" spans="1:21" x14ac:dyDescent="0.25">
      <c r="A521" s="149"/>
      <c r="B521" s="150"/>
      <c r="C521" s="151"/>
      <c r="D521" s="151"/>
      <c r="E521" s="14"/>
      <c r="F521" s="18"/>
      <c r="G521" s="14"/>
      <c r="H521" s="18"/>
      <c r="I521" s="18"/>
      <c r="J521" s="59"/>
      <c r="K521" s="59"/>
      <c r="L521" s="59"/>
      <c r="M521" s="152"/>
      <c r="N521" s="152"/>
      <c r="O521" s="20"/>
      <c r="P521" s="20"/>
      <c r="Q521" s="20"/>
      <c r="R521" s="20"/>
      <c r="S521" s="20"/>
      <c r="T521" s="20"/>
      <c r="U521" s="208"/>
    </row>
    <row r="522" spans="1:21" x14ac:dyDescent="0.25">
      <c r="A522" s="149"/>
      <c r="B522" s="150"/>
      <c r="C522" s="151"/>
      <c r="D522" s="151"/>
      <c r="E522" s="14"/>
      <c r="F522" s="18"/>
      <c r="G522" s="14"/>
      <c r="H522" s="18"/>
      <c r="I522" s="18"/>
      <c r="J522" s="59"/>
      <c r="K522" s="59"/>
      <c r="L522" s="59"/>
      <c r="M522" s="152"/>
      <c r="N522" s="152"/>
      <c r="O522" s="20"/>
      <c r="P522" s="20"/>
      <c r="Q522" s="20"/>
      <c r="R522" s="20"/>
      <c r="S522" s="20"/>
      <c r="T522" s="20"/>
      <c r="U522" s="208"/>
    </row>
    <row r="523" spans="1:21" x14ac:dyDescent="0.25">
      <c r="A523" s="149"/>
      <c r="B523" s="150"/>
      <c r="C523" s="151"/>
      <c r="D523" s="151"/>
      <c r="E523" s="14"/>
      <c r="F523" s="18"/>
      <c r="G523" s="14"/>
      <c r="H523" s="18"/>
      <c r="I523" s="18"/>
      <c r="J523" s="59"/>
      <c r="K523" s="59"/>
      <c r="L523" s="59"/>
      <c r="M523" s="152"/>
      <c r="N523" s="152"/>
      <c r="O523" s="20"/>
      <c r="P523" s="20"/>
      <c r="Q523" s="20"/>
      <c r="R523" s="20"/>
      <c r="S523" s="20"/>
      <c r="T523" s="20"/>
      <c r="U523" s="208"/>
    </row>
    <row r="524" spans="1:21" x14ac:dyDescent="0.25">
      <c r="A524" s="149"/>
      <c r="B524" s="150"/>
      <c r="C524" s="151"/>
      <c r="D524" s="151"/>
      <c r="E524" s="14"/>
      <c r="F524" s="18"/>
      <c r="G524" s="14"/>
      <c r="H524" s="18"/>
      <c r="I524" s="18"/>
      <c r="J524" s="59"/>
      <c r="K524" s="59"/>
      <c r="L524" s="59"/>
      <c r="M524" s="152"/>
      <c r="N524" s="152"/>
      <c r="O524" s="20"/>
      <c r="P524" s="20"/>
      <c r="Q524" s="20"/>
      <c r="R524" s="20"/>
      <c r="S524" s="20"/>
      <c r="T524" s="20"/>
      <c r="U524" s="208"/>
    </row>
    <row r="525" spans="1:21" x14ac:dyDescent="0.25">
      <c r="A525" s="149"/>
      <c r="B525" s="150"/>
      <c r="C525" s="151"/>
      <c r="D525" s="151"/>
      <c r="E525" s="14"/>
      <c r="F525" s="18"/>
      <c r="G525" s="14"/>
      <c r="H525" s="18"/>
      <c r="I525" s="18"/>
      <c r="J525" s="59"/>
      <c r="K525" s="59"/>
      <c r="L525" s="59"/>
      <c r="M525" s="152"/>
      <c r="N525" s="152"/>
      <c r="O525" s="20"/>
      <c r="P525" s="20"/>
      <c r="Q525" s="20"/>
      <c r="R525" s="20"/>
      <c r="S525" s="20"/>
      <c r="T525" s="20"/>
      <c r="U525" s="208"/>
    </row>
    <row r="526" spans="1:21" x14ac:dyDescent="0.25">
      <c r="A526" s="149"/>
      <c r="B526" s="150"/>
      <c r="C526" s="151"/>
      <c r="D526" s="151"/>
      <c r="E526" s="14"/>
      <c r="F526" s="18"/>
      <c r="G526" s="14"/>
      <c r="H526" s="18"/>
      <c r="I526" s="18"/>
      <c r="J526" s="59"/>
      <c r="K526" s="59"/>
      <c r="L526" s="59"/>
      <c r="M526" s="152"/>
      <c r="N526" s="152"/>
      <c r="O526" s="20"/>
      <c r="P526" s="20"/>
      <c r="Q526" s="20"/>
      <c r="R526" s="20"/>
      <c r="S526" s="20"/>
      <c r="T526" s="20"/>
      <c r="U526" s="208"/>
    </row>
    <row r="527" spans="1:21" x14ac:dyDescent="0.25">
      <c r="A527" s="149"/>
      <c r="B527" s="150"/>
      <c r="C527" s="151"/>
      <c r="D527" s="151"/>
      <c r="E527" s="14"/>
      <c r="F527" s="18"/>
      <c r="G527" s="14"/>
      <c r="H527" s="18"/>
      <c r="I527" s="18"/>
      <c r="J527" s="59"/>
      <c r="K527" s="59"/>
      <c r="L527" s="59"/>
      <c r="M527" s="152"/>
      <c r="N527" s="152"/>
      <c r="O527" s="20"/>
      <c r="P527" s="20"/>
      <c r="Q527" s="20"/>
      <c r="R527" s="20"/>
      <c r="S527" s="20"/>
      <c r="T527" s="20"/>
      <c r="U527" s="208"/>
    </row>
    <row r="528" spans="1:21" x14ac:dyDescent="0.25">
      <c r="A528" s="149"/>
      <c r="B528" s="150"/>
      <c r="C528" s="151"/>
      <c r="D528" s="151"/>
      <c r="E528" s="14"/>
      <c r="F528" s="18"/>
      <c r="G528" s="14"/>
      <c r="H528" s="18"/>
      <c r="I528" s="18"/>
      <c r="J528" s="59"/>
      <c r="K528" s="59"/>
      <c r="L528" s="59"/>
      <c r="M528" s="152"/>
      <c r="N528" s="152"/>
      <c r="O528" s="20"/>
      <c r="P528" s="20"/>
      <c r="Q528" s="20"/>
      <c r="R528" s="20"/>
      <c r="S528" s="20"/>
      <c r="T528" s="20"/>
      <c r="U528" s="208"/>
    </row>
    <row r="529" spans="1:21" x14ac:dyDescent="0.25">
      <c r="A529" s="149"/>
      <c r="B529" s="150"/>
      <c r="C529" s="151"/>
      <c r="D529" s="151"/>
      <c r="E529" s="14"/>
      <c r="F529" s="18"/>
      <c r="G529" s="14"/>
      <c r="H529" s="18"/>
      <c r="I529" s="18"/>
      <c r="J529" s="59"/>
      <c r="K529" s="59"/>
      <c r="L529" s="59"/>
      <c r="M529" s="152"/>
      <c r="N529" s="152"/>
      <c r="O529" s="20"/>
      <c r="P529" s="20"/>
      <c r="Q529" s="20"/>
      <c r="R529" s="20"/>
      <c r="S529" s="20"/>
      <c r="T529" s="20"/>
      <c r="U529" s="208"/>
    </row>
    <row r="530" spans="1:21" x14ac:dyDescent="0.25">
      <c r="A530" s="149"/>
      <c r="B530" s="150"/>
      <c r="C530" s="151"/>
      <c r="D530" s="151"/>
      <c r="E530" s="14"/>
      <c r="F530" s="18"/>
      <c r="G530" s="14"/>
      <c r="H530" s="18"/>
      <c r="I530" s="18"/>
      <c r="J530" s="59"/>
      <c r="K530" s="59"/>
      <c r="L530" s="59"/>
      <c r="M530" s="152"/>
      <c r="N530" s="152"/>
      <c r="O530" s="20"/>
      <c r="P530" s="20"/>
      <c r="Q530" s="20"/>
      <c r="R530" s="20"/>
      <c r="S530" s="20"/>
      <c r="T530" s="20"/>
      <c r="U530" s="208"/>
    </row>
    <row r="531" spans="1:21" x14ac:dyDescent="0.25">
      <c r="A531" s="149"/>
      <c r="B531" s="150"/>
      <c r="C531" s="151"/>
      <c r="D531" s="151"/>
      <c r="E531" s="14"/>
      <c r="F531" s="18"/>
      <c r="G531" s="14"/>
      <c r="H531" s="18"/>
      <c r="I531" s="18"/>
      <c r="J531" s="59"/>
      <c r="K531" s="59"/>
      <c r="L531" s="59"/>
      <c r="M531" s="152"/>
      <c r="N531" s="152"/>
      <c r="O531" s="20"/>
      <c r="P531" s="20"/>
      <c r="Q531" s="20"/>
      <c r="R531" s="20"/>
      <c r="S531" s="20"/>
      <c r="T531" s="20"/>
      <c r="U531" s="208"/>
    </row>
    <row r="532" spans="1:21" x14ac:dyDescent="0.25">
      <c r="A532" s="149"/>
      <c r="B532" s="150"/>
      <c r="C532" s="151"/>
      <c r="D532" s="151"/>
      <c r="E532" s="14"/>
      <c r="F532" s="18"/>
      <c r="G532" s="14"/>
      <c r="H532" s="18"/>
      <c r="I532" s="18"/>
      <c r="J532" s="59"/>
      <c r="K532" s="59"/>
      <c r="L532" s="59"/>
      <c r="M532" s="152"/>
      <c r="N532" s="152"/>
      <c r="O532" s="20"/>
      <c r="P532" s="20"/>
      <c r="Q532" s="20"/>
      <c r="R532" s="20"/>
      <c r="S532" s="20"/>
      <c r="T532" s="20"/>
      <c r="U532" s="208"/>
    </row>
    <row r="533" spans="1:21" x14ac:dyDescent="0.25">
      <c r="A533" s="149"/>
      <c r="B533" s="150"/>
      <c r="C533" s="151"/>
      <c r="D533" s="151"/>
      <c r="E533" s="14"/>
      <c r="F533" s="18"/>
      <c r="G533" s="14"/>
      <c r="H533" s="18"/>
      <c r="I533" s="18"/>
      <c r="J533" s="59"/>
      <c r="K533" s="59"/>
      <c r="L533" s="59"/>
      <c r="M533" s="152"/>
      <c r="N533" s="152"/>
      <c r="O533" s="20"/>
      <c r="P533" s="20"/>
      <c r="Q533" s="20"/>
      <c r="R533" s="20"/>
      <c r="S533" s="20"/>
      <c r="T533" s="20"/>
      <c r="U533" s="208"/>
    </row>
    <row r="534" spans="1:21" x14ac:dyDescent="0.25">
      <c r="A534" s="149"/>
      <c r="B534" s="150"/>
      <c r="C534" s="151"/>
      <c r="D534" s="151"/>
      <c r="E534" s="14"/>
      <c r="F534" s="18"/>
      <c r="G534" s="14"/>
      <c r="H534" s="18"/>
      <c r="I534" s="18"/>
      <c r="J534" s="59"/>
      <c r="K534" s="59"/>
      <c r="L534" s="59"/>
      <c r="M534" s="152"/>
      <c r="N534" s="152"/>
      <c r="O534" s="20"/>
      <c r="P534" s="20"/>
      <c r="Q534" s="20"/>
      <c r="R534" s="20"/>
      <c r="S534" s="20"/>
      <c r="T534" s="20"/>
      <c r="U534" s="208"/>
    </row>
    <row r="535" spans="1:21" x14ac:dyDescent="0.25">
      <c r="A535" s="149"/>
      <c r="B535" s="150"/>
      <c r="C535" s="151"/>
      <c r="D535" s="151"/>
      <c r="E535" s="14"/>
      <c r="F535" s="18"/>
      <c r="G535" s="14"/>
      <c r="H535" s="18"/>
      <c r="I535" s="18"/>
      <c r="J535" s="59"/>
      <c r="K535" s="59"/>
      <c r="L535" s="59"/>
      <c r="M535" s="152"/>
      <c r="N535" s="152"/>
      <c r="O535" s="20"/>
      <c r="P535" s="20"/>
      <c r="Q535" s="20"/>
      <c r="R535" s="20"/>
      <c r="S535" s="20"/>
      <c r="T535" s="20"/>
      <c r="U535" s="208"/>
    </row>
    <row r="536" spans="1:21" x14ac:dyDescent="0.25">
      <c r="A536" s="149"/>
      <c r="B536" s="150"/>
      <c r="C536" s="151"/>
      <c r="D536" s="151"/>
      <c r="E536" s="14"/>
      <c r="F536" s="18"/>
      <c r="G536" s="14"/>
      <c r="H536" s="18"/>
      <c r="I536" s="18"/>
      <c r="J536" s="59"/>
      <c r="K536" s="59"/>
      <c r="L536" s="59"/>
      <c r="M536" s="152"/>
      <c r="N536" s="152"/>
      <c r="O536" s="20"/>
      <c r="P536" s="20"/>
      <c r="Q536" s="20"/>
      <c r="R536" s="20"/>
      <c r="S536" s="20"/>
      <c r="T536" s="20"/>
      <c r="U536" s="208"/>
    </row>
    <row r="537" spans="1:21" x14ac:dyDescent="0.25">
      <c r="A537" s="149"/>
      <c r="B537" s="150"/>
      <c r="C537" s="151"/>
      <c r="D537" s="151"/>
      <c r="E537" s="14"/>
      <c r="F537" s="18"/>
      <c r="G537" s="14"/>
      <c r="H537" s="18"/>
      <c r="I537" s="18"/>
      <c r="J537" s="59"/>
      <c r="K537" s="59"/>
      <c r="L537" s="59"/>
      <c r="M537" s="152"/>
      <c r="N537" s="152"/>
      <c r="O537" s="20"/>
      <c r="P537" s="20"/>
      <c r="Q537" s="20"/>
      <c r="R537" s="20"/>
      <c r="S537" s="20"/>
      <c r="T537" s="20"/>
      <c r="U537" s="208"/>
    </row>
    <row r="538" spans="1:21" x14ac:dyDescent="0.25">
      <c r="A538" s="149"/>
      <c r="B538" s="150"/>
      <c r="C538" s="151"/>
      <c r="D538" s="151"/>
      <c r="E538" s="14"/>
      <c r="F538" s="18"/>
      <c r="G538" s="14"/>
      <c r="H538" s="18"/>
      <c r="I538" s="18"/>
      <c r="J538" s="59"/>
      <c r="K538" s="59"/>
      <c r="L538" s="59"/>
      <c r="M538" s="152"/>
      <c r="N538" s="152"/>
      <c r="O538" s="20"/>
      <c r="P538" s="20"/>
      <c r="Q538" s="20"/>
      <c r="R538" s="20"/>
      <c r="S538" s="20"/>
      <c r="T538" s="20"/>
      <c r="U538" s="208"/>
    </row>
    <row r="539" spans="1:21" x14ac:dyDescent="0.25">
      <c r="A539" s="149"/>
      <c r="B539" s="150"/>
      <c r="C539" s="151"/>
      <c r="D539" s="151"/>
      <c r="E539" s="14"/>
      <c r="F539" s="18"/>
      <c r="G539" s="14"/>
      <c r="H539" s="18"/>
      <c r="I539" s="18"/>
      <c r="J539" s="59"/>
      <c r="K539" s="59"/>
      <c r="L539" s="59"/>
      <c r="M539" s="152"/>
      <c r="N539" s="152"/>
      <c r="O539" s="20"/>
      <c r="P539" s="20"/>
      <c r="Q539" s="20"/>
      <c r="R539" s="20"/>
      <c r="S539" s="20"/>
      <c r="T539" s="20"/>
      <c r="U539" s="208"/>
    </row>
    <row r="540" spans="1:21" x14ac:dyDescent="0.25">
      <c r="A540" s="149"/>
      <c r="B540" s="150"/>
      <c r="C540" s="151"/>
      <c r="D540" s="151"/>
      <c r="E540" s="14"/>
      <c r="F540" s="18"/>
      <c r="G540" s="14"/>
      <c r="H540" s="18"/>
      <c r="I540" s="18"/>
      <c r="J540" s="59"/>
      <c r="K540" s="59"/>
      <c r="L540" s="59"/>
      <c r="M540" s="152"/>
      <c r="N540" s="152"/>
      <c r="O540" s="20"/>
      <c r="P540" s="20"/>
      <c r="Q540" s="20"/>
      <c r="R540" s="20"/>
      <c r="S540" s="20"/>
      <c r="T540" s="20"/>
      <c r="U540" s="208"/>
    </row>
    <row r="541" spans="1:21" x14ac:dyDescent="0.25">
      <c r="A541" s="149"/>
      <c r="B541" s="150"/>
      <c r="C541" s="151"/>
      <c r="D541" s="151"/>
      <c r="E541" s="14"/>
      <c r="F541" s="18"/>
      <c r="G541" s="14"/>
      <c r="H541" s="18"/>
      <c r="I541" s="18"/>
      <c r="J541" s="59"/>
      <c r="K541" s="59"/>
      <c r="L541" s="59"/>
      <c r="M541" s="152"/>
      <c r="N541" s="152"/>
      <c r="O541" s="20"/>
      <c r="P541" s="20"/>
      <c r="Q541" s="20"/>
      <c r="R541" s="20"/>
      <c r="S541" s="20"/>
      <c r="T541" s="20"/>
      <c r="U541" s="208"/>
    </row>
    <row r="542" spans="1:21" x14ac:dyDescent="0.25">
      <c r="A542" s="149"/>
      <c r="B542" s="150"/>
      <c r="C542" s="151"/>
      <c r="D542" s="151"/>
      <c r="E542" s="14"/>
      <c r="F542" s="18"/>
      <c r="G542" s="14"/>
      <c r="H542" s="18"/>
      <c r="I542" s="18"/>
      <c r="J542" s="59"/>
      <c r="K542" s="59"/>
      <c r="L542" s="59"/>
      <c r="M542" s="152"/>
      <c r="N542" s="152"/>
      <c r="O542" s="20"/>
      <c r="P542" s="20"/>
      <c r="Q542" s="20"/>
      <c r="R542" s="20"/>
      <c r="S542" s="20"/>
      <c r="T542" s="20"/>
      <c r="U542" s="208"/>
    </row>
    <row r="543" spans="1:21" x14ac:dyDescent="0.25">
      <c r="A543" s="149"/>
      <c r="B543" s="150"/>
      <c r="C543" s="151"/>
      <c r="D543" s="151"/>
      <c r="E543" s="14"/>
      <c r="F543" s="18"/>
      <c r="G543" s="14"/>
      <c r="H543" s="18"/>
      <c r="I543" s="18"/>
      <c r="J543" s="59"/>
      <c r="K543" s="59"/>
      <c r="L543" s="59"/>
      <c r="M543" s="152"/>
      <c r="N543" s="152"/>
      <c r="O543" s="20"/>
      <c r="P543" s="20"/>
      <c r="Q543" s="20"/>
      <c r="R543" s="20"/>
      <c r="S543" s="20"/>
      <c r="T543" s="20"/>
      <c r="U543" s="208"/>
    </row>
    <row r="544" spans="1:21" x14ac:dyDescent="0.25">
      <c r="A544" s="149"/>
      <c r="B544" s="150"/>
      <c r="C544" s="151"/>
      <c r="D544" s="151"/>
      <c r="E544" s="14"/>
      <c r="F544" s="18"/>
      <c r="G544" s="14"/>
      <c r="H544" s="18"/>
      <c r="I544" s="18"/>
      <c r="J544" s="59"/>
      <c r="K544" s="59"/>
      <c r="L544" s="59"/>
      <c r="M544" s="152"/>
      <c r="N544" s="152"/>
      <c r="O544" s="20"/>
      <c r="P544" s="20"/>
      <c r="Q544" s="20"/>
      <c r="R544" s="20"/>
      <c r="S544" s="20"/>
      <c r="T544" s="20"/>
      <c r="U544" s="208"/>
    </row>
    <row r="545" spans="1:21" x14ac:dyDescent="0.25">
      <c r="A545" s="149"/>
      <c r="B545" s="150"/>
      <c r="C545" s="151"/>
      <c r="D545" s="151"/>
      <c r="E545" s="14"/>
      <c r="F545" s="18"/>
      <c r="G545" s="14"/>
      <c r="H545" s="18"/>
      <c r="I545" s="18"/>
      <c r="J545" s="59"/>
      <c r="K545" s="59"/>
      <c r="L545" s="59"/>
      <c r="M545" s="152"/>
      <c r="N545" s="152"/>
      <c r="O545" s="20"/>
      <c r="P545" s="20"/>
      <c r="Q545" s="20"/>
      <c r="R545" s="20"/>
      <c r="S545" s="20"/>
      <c r="T545" s="20"/>
      <c r="U545" s="208"/>
    </row>
    <row r="546" spans="1:21" x14ac:dyDescent="0.25">
      <c r="A546" s="149"/>
      <c r="B546" s="150"/>
      <c r="C546" s="151"/>
      <c r="D546" s="151"/>
      <c r="E546" s="14"/>
      <c r="F546" s="18"/>
      <c r="G546" s="14"/>
      <c r="H546" s="18"/>
      <c r="I546" s="18"/>
      <c r="J546" s="59"/>
      <c r="K546" s="59"/>
      <c r="L546" s="59"/>
      <c r="M546" s="152"/>
      <c r="N546" s="152"/>
      <c r="O546" s="20"/>
      <c r="P546" s="20"/>
      <c r="Q546" s="20"/>
      <c r="R546" s="20"/>
      <c r="S546" s="20"/>
      <c r="T546" s="20"/>
      <c r="U546" s="208"/>
    </row>
    <row r="547" spans="1:21" x14ac:dyDescent="0.25">
      <c r="A547" s="149"/>
      <c r="B547" s="150"/>
      <c r="C547" s="151"/>
      <c r="D547" s="151"/>
      <c r="E547" s="14"/>
      <c r="F547" s="18"/>
      <c r="G547" s="14"/>
      <c r="H547" s="18"/>
      <c r="I547" s="18"/>
      <c r="J547" s="59"/>
      <c r="K547" s="59"/>
      <c r="L547" s="59"/>
      <c r="M547" s="152"/>
      <c r="N547" s="152"/>
      <c r="O547" s="20"/>
      <c r="P547" s="20"/>
      <c r="Q547" s="20"/>
      <c r="R547" s="20"/>
      <c r="S547" s="20"/>
      <c r="T547" s="20"/>
      <c r="U547" s="208"/>
    </row>
    <row r="548" spans="1:21" x14ac:dyDescent="0.25">
      <c r="A548" s="149"/>
      <c r="B548" s="150"/>
      <c r="C548" s="151"/>
      <c r="D548" s="151"/>
      <c r="E548" s="14"/>
      <c r="F548" s="18"/>
      <c r="G548" s="14"/>
      <c r="H548" s="18"/>
      <c r="I548" s="18"/>
      <c r="J548" s="59"/>
      <c r="K548" s="59"/>
      <c r="L548" s="59"/>
      <c r="M548" s="152"/>
      <c r="N548" s="152"/>
      <c r="O548" s="20"/>
      <c r="P548" s="20"/>
      <c r="Q548" s="20"/>
      <c r="R548" s="20"/>
      <c r="S548" s="20"/>
      <c r="T548" s="20"/>
      <c r="U548" s="208"/>
    </row>
    <row r="549" spans="1:21" x14ac:dyDescent="0.25">
      <c r="A549" s="149"/>
      <c r="B549" s="150"/>
      <c r="C549" s="151"/>
      <c r="D549" s="151"/>
      <c r="E549" s="14"/>
      <c r="F549" s="18"/>
      <c r="G549" s="14"/>
      <c r="H549" s="18"/>
      <c r="I549" s="18"/>
      <c r="J549" s="59"/>
      <c r="K549" s="59"/>
      <c r="L549" s="59"/>
      <c r="M549" s="152"/>
      <c r="N549" s="152"/>
      <c r="O549" s="20"/>
      <c r="P549" s="20"/>
      <c r="Q549" s="20"/>
      <c r="R549" s="20"/>
      <c r="S549" s="20"/>
      <c r="T549" s="20"/>
      <c r="U549" s="208"/>
    </row>
    <row r="550" spans="1:21" x14ac:dyDescent="0.25">
      <c r="A550" s="149"/>
      <c r="B550" s="150"/>
      <c r="C550" s="151"/>
      <c r="D550" s="151"/>
      <c r="E550" s="14"/>
      <c r="F550" s="18"/>
      <c r="G550" s="14"/>
      <c r="H550" s="18"/>
      <c r="I550" s="18"/>
      <c r="J550" s="59"/>
      <c r="K550" s="59"/>
      <c r="L550" s="59"/>
      <c r="M550" s="152"/>
      <c r="N550" s="152"/>
      <c r="O550" s="20"/>
      <c r="P550" s="20"/>
      <c r="Q550" s="20"/>
      <c r="R550" s="20"/>
      <c r="S550" s="20"/>
      <c r="T550" s="20"/>
      <c r="U550" s="208"/>
    </row>
    <row r="551" spans="1:21" x14ac:dyDescent="0.25">
      <c r="A551" s="149"/>
      <c r="B551" s="150"/>
      <c r="C551" s="151"/>
      <c r="D551" s="151"/>
      <c r="E551" s="14"/>
      <c r="F551" s="18"/>
      <c r="G551" s="14"/>
      <c r="H551" s="18"/>
      <c r="I551" s="18"/>
      <c r="J551" s="59"/>
      <c r="K551" s="59"/>
      <c r="L551" s="59"/>
      <c r="M551" s="152"/>
      <c r="N551" s="152"/>
      <c r="O551" s="20"/>
      <c r="P551" s="20"/>
      <c r="Q551" s="20"/>
      <c r="R551" s="20"/>
      <c r="S551" s="20"/>
      <c r="T551" s="20"/>
      <c r="U551" s="208"/>
    </row>
    <row r="552" spans="1:21" x14ac:dyDescent="0.25">
      <c r="A552" s="149"/>
      <c r="B552" s="150"/>
      <c r="C552" s="151"/>
      <c r="D552" s="151"/>
      <c r="E552" s="14"/>
      <c r="F552" s="18"/>
      <c r="G552" s="14"/>
      <c r="H552" s="18"/>
      <c r="I552" s="18"/>
      <c r="J552" s="59"/>
      <c r="K552" s="59"/>
      <c r="L552" s="59"/>
      <c r="M552" s="152"/>
      <c r="N552" s="152"/>
      <c r="O552" s="20"/>
      <c r="P552" s="20"/>
      <c r="Q552" s="20"/>
      <c r="R552" s="20"/>
      <c r="S552" s="20"/>
      <c r="T552" s="20"/>
      <c r="U552" s="208"/>
    </row>
    <row r="553" spans="1:21" x14ac:dyDescent="0.25">
      <c r="A553" s="149"/>
      <c r="B553" s="150"/>
      <c r="C553" s="151"/>
      <c r="D553" s="151"/>
      <c r="E553" s="14"/>
      <c r="F553" s="18"/>
      <c r="G553" s="14"/>
      <c r="H553" s="18"/>
      <c r="I553" s="18"/>
      <c r="J553" s="59"/>
      <c r="K553" s="59"/>
      <c r="L553" s="59"/>
      <c r="M553" s="152"/>
      <c r="N553" s="152"/>
      <c r="O553" s="20"/>
      <c r="P553" s="20"/>
      <c r="Q553" s="20"/>
      <c r="R553" s="20"/>
      <c r="S553" s="20"/>
      <c r="T553" s="20"/>
      <c r="U553" s="208"/>
    </row>
    <row r="554" spans="1:21" x14ac:dyDescent="0.25">
      <c r="A554" s="149"/>
      <c r="B554" s="150"/>
      <c r="C554" s="151"/>
      <c r="D554" s="151"/>
      <c r="E554" s="14"/>
      <c r="F554" s="18"/>
      <c r="G554" s="14"/>
      <c r="H554" s="18"/>
      <c r="I554" s="18"/>
      <c r="J554" s="59"/>
      <c r="K554" s="59"/>
      <c r="L554" s="59"/>
      <c r="M554" s="152"/>
      <c r="N554" s="152"/>
      <c r="O554" s="20"/>
      <c r="P554" s="20"/>
      <c r="Q554" s="20"/>
      <c r="R554" s="20"/>
      <c r="S554" s="20"/>
      <c r="T554" s="20"/>
      <c r="U554" s="208"/>
    </row>
    <row r="555" spans="1:21" x14ac:dyDescent="0.25">
      <c r="A555" s="149"/>
      <c r="B555" s="150"/>
      <c r="C555" s="151"/>
      <c r="D555" s="151"/>
      <c r="E555" s="14"/>
      <c r="F555" s="18"/>
      <c r="G555" s="14"/>
      <c r="H555" s="18"/>
      <c r="I555" s="18"/>
      <c r="J555" s="59"/>
      <c r="K555" s="59"/>
      <c r="L555" s="59"/>
      <c r="M555" s="152"/>
      <c r="N555" s="152"/>
      <c r="O555" s="20"/>
      <c r="P555" s="20"/>
      <c r="Q555" s="20"/>
      <c r="R555" s="20"/>
      <c r="S555" s="20"/>
      <c r="T555" s="20"/>
      <c r="U555" s="208"/>
    </row>
    <row r="556" spans="1:21" x14ac:dyDescent="0.25">
      <c r="A556" s="149"/>
      <c r="B556" s="150"/>
      <c r="C556" s="151"/>
      <c r="D556" s="151"/>
      <c r="E556" s="14"/>
      <c r="F556" s="18"/>
      <c r="G556" s="14"/>
      <c r="H556" s="18"/>
      <c r="I556" s="18"/>
      <c r="J556" s="59"/>
      <c r="K556" s="59"/>
      <c r="L556" s="59"/>
      <c r="M556" s="152"/>
      <c r="N556" s="152"/>
      <c r="O556" s="20"/>
      <c r="P556" s="20"/>
      <c r="Q556" s="20"/>
      <c r="R556" s="20"/>
      <c r="S556" s="20"/>
      <c r="T556" s="20"/>
      <c r="U556" s="208"/>
    </row>
    <row r="557" spans="1:21" x14ac:dyDescent="0.25">
      <c r="A557" s="149"/>
      <c r="B557" s="150"/>
      <c r="C557" s="151"/>
      <c r="D557" s="151"/>
      <c r="E557" s="14"/>
      <c r="F557" s="18"/>
      <c r="G557" s="14"/>
      <c r="H557" s="18"/>
      <c r="I557" s="18"/>
      <c r="J557" s="59"/>
      <c r="K557" s="59"/>
      <c r="L557" s="59"/>
      <c r="M557" s="152"/>
      <c r="N557" s="152"/>
      <c r="O557" s="20"/>
      <c r="P557" s="20"/>
      <c r="Q557" s="20"/>
      <c r="R557" s="20"/>
      <c r="S557" s="20"/>
      <c r="T557" s="20"/>
      <c r="U557" s="208"/>
    </row>
    <row r="558" spans="1:21" x14ac:dyDescent="0.25">
      <c r="A558" s="149"/>
      <c r="B558" s="150"/>
      <c r="C558" s="151"/>
      <c r="D558" s="151"/>
      <c r="E558" s="14"/>
      <c r="F558" s="18"/>
      <c r="G558" s="14"/>
      <c r="H558" s="18"/>
      <c r="I558" s="18"/>
      <c r="J558" s="59"/>
      <c r="K558" s="59"/>
      <c r="L558" s="59"/>
      <c r="M558" s="152"/>
      <c r="N558" s="152"/>
      <c r="O558" s="20"/>
      <c r="P558" s="20"/>
      <c r="Q558" s="20"/>
      <c r="R558" s="20"/>
      <c r="S558" s="20"/>
      <c r="T558" s="20"/>
      <c r="U558" s="208"/>
    </row>
    <row r="559" spans="1:21" x14ac:dyDescent="0.25">
      <c r="A559" s="149"/>
      <c r="B559" s="150"/>
      <c r="C559" s="151"/>
      <c r="D559" s="151"/>
      <c r="E559" s="14"/>
      <c r="F559" s="18"/>
      <c r="G559" s="14"/>
      <c r="H559" s="18"/>
      <c r="I559" s="18"/>
      <c r="J559" s="59"/>
      <c r="K559" s="59"/>
      <c r="L559" s="59"/>
      <c r="M559" s="152"/>
      <c r="N559" s="152"/>
      <c r="O559" s="20"/>
      <c r="P559" s="20"/>
      <c r="Q559" s="20"/>
      <c r="R559" s="20"/>
      <c r="S559" s="20"/>
      <c r="T559" s="20"/>
      <c r="U559" s="208"/>
    </row>
    <row r="560" spans="1:21" x14ac:dyDescent="0.25">
      <c r="A560" s="149"/>
      <c r="B560" s="150"/>
      <c r="C560" s="151"/>
      <c r="D560" s="151"/>
      <c r="E560" s="14"/>
      <c r="F560" s="18"/>
      <c r="G560" s="14"/>
      <c r="H560" s="18"/>
      <c r="I560" s="18"/>
      <c r="J560" s="59"/>
      <c r="K560" s="59"/>
      <c r="L560" s="59"/>
      <c r="M560" s="152"/>
      <c r="N560" s="152"/>
      <c r="O560" s="20"/>
      <c r="P560" s="20"/>
      <c r="Q560" s="20"/>
      <c r="R560" s="20"/>
      <c r="S560" s="20"/>
      <c r="T560" s="20"/>
      <c r="U560" s="208"/>
    </row>
    <row r="561" spans="1:21" x14ac:dyDescent="0.25">
      <c r="A561" s="149"/>
      <c r="B561" s="150"/>
      <c r="C561" s="151"/>
      <c r="D561" s="151"/>
      <c r="E561" s="14"/>
      <c r="F561" s="18"/>
      <c r="G561" s="14"/>
      <c r="H561" s="18"/>
      <c r="I561" s="18"/>
      <c r="J561" s="59"/>
      <c r="K561" s="59"/>
      <c r="L561" s="59"/>
      <c r="M561" s="152"/>
      <c r="N561" s="152"/>
      <c r="O561" s="20"/>
      <c r="P561" s="20"/>
      <c r="Q561" s="20"/>
      <c r="R561" s="20"/>
      <c r="S561" s="20"/>
      <c r="T561" s="20"/>
      <c r="U561" s="208"/>
    </row>
    <row r="562" spans="1:21" x14ac:dyDescent="0.25">
      <c r="A562" s="149"/>
      <c r="B562" s="150"/>
      <c r="C562" s="151"/>
      <c r="D562" s="151"/>
      <c r="E562" s="14"/>
      <c r="F562" s="18"/>
      <c r="G562" s="14"/>
      <c r="H562" s="18"/>
      <c r="I562" s="18"/>
      <c r="J562" s="59"/>
      <c r="K562" s="59"/>
      <c r="L562" s="59"/>
      <c r="M562" s="152"/>
      <c r="N562" s="152"/>
      <c r="O562" s="20"/>
      <c r="P562" s="20"/>
      <c r="Q562" s="20"/>
      <c r="R562" s="20"/>
      <c r="S562" s="20"/>
      <c r="T562" s="20"/>
      <c r="U562" s="208"/>
    </row>
    <row r="563" spans="1:21" x14ac:dyDescent="0.25">
      <c r="A563" s="149"/>
      <c r="B563" s="150"/>
      <c r="C563" s="151"/>
      <c r="D563" s="151"/>
      <c r="E563" s="14"/>
      <c r="F563" s="18"/>
      <c r="G563" s="14"/>
      <c r="H563" s="18"/>
      <c r="I563" s="18"/>
      <c r="J563" s="59"/>
      <c r="K563" s="59"/>
      <c r="L563" s="59"/>
      <c r="M563" s="152"/>
      <c r="N563" s="152"/>
      <c r="O563" s="20"/>
      <c r="P563" s="20"/>
      <c r="Q563" s="20"/>
      <c r="R563" s="20"/>
      <c r="S563" s="20"/>
      <c r="T563" s="20"/>
      <c r="U563" s="208"/>
    </row>
    <row r="564" spans="1:21" x14ac:dyDescent="0.25">
      <c r="A564" s="149"/>
      <c r="B564" s="150"/>
      <c r="C564" s="151"/>
      <c r="D564" s="151"/>
      <c r="E564" s="14"/>
      <c r="F564" s="18"/>
      <c r="G564" s="14"/>
      <c r="H564" s="18"/>
      <c r="I564" s="18"/>
      <c r="J564" s="59"/>
      <c r="K564" s="59"/>
      <c r="L564" s="59"/>
      <c r="M564" s="152"/>
      <c r="N564" s="152"/>
      <c r="O564" s="20"/>
      <c r="P564" s="20"/>
      <c r="Q564" s="20"/>
      <c r="R564" s="20"/>
      <c r="S564" s="20"/>
      <c r="T564" s="20"/>
      <c r="U564" s="208"/>
    </row>
    <row r="565" spans="1:21" x14ac:dyDescent="0.25">
      <c r="A565" s="149"/>
      <c r="B565" s="150"/>
      <c r="C565" s="151"/>
      <c r="D565" s="151"/>
      <c r="E565" s="14"/>
      <c r="F565" s="18"/>
      <c r="G565" s="14"/>
      <c r="H565" s="18"/>
      <c r="I565" s="18"/>
      <c r="J565" s="59"/>
      <c r="K565" s="59"/>
      <c r="L565" s="59"/>
      <c r="M565" s="152"/>
      <c r="N565" s="152"/>
      <c r="O565" s="20"/>
      <c r="P565" s="20"/>
      <c r="Q565" s="20"/>
      <c r="R565" s="20"/>
      <c r="S565" s="20"/>
      <c r="T565" s="20"/>
      <c r="U565" s="208"/>
    </row>
    <row r="566" spans="1:21" x14ac:dyDescent="0.25">
      <c r="A566" s="149"/>
      <c r="B566" s="150"/>
      <c r="C566" s="151"/>
      <c r="D566" s="151"/>
      <c r="E566" s="14"/>
      <c r="F566" s="18"/>
      <c r="G566" s="14"/>
      <c r="H566" s="18"/>
      <c r="I566" s="18"/>
      <c r="J566" s="59"/>
      <c r="K566" s="59"/>
      <c r="L566" s="59"/>
      <c r="M566" s="152"/>
      <c r="N566" s="152"/>
      <c r="O566" s="20"/>
      <c r="P566" s="20"/>
      <c r="Q566" s="20"/>
      <c r="R566" s="20"/>
      <c r="S566" s="20"/>
      <c r="T566" s="20"/>
      <c r="U566" s="208"/>
    </row>
    <row r="567" spans="1:21" x14ac:dyDescent="0.25">
      <c r="A567" s="149"/>
      <c r="B567" s="150"/>
      <c r="C567" s="151"/>
      <c r="D567" s="151"/>
      <c r="E567" s="14"/>
      <c r="F567" s="18"/>
      <c r="G567" s="14"/>
      <c r="H567" s="18"/>
      <c r="I567" s="18"/>
      <c r="J567" s="59"/>
      <c r="K567" s="59"/>
      <c r="L567" s="59"/>
      <c r="M567" s="152"/>
      <c r="N567" s="152"/>
      <c r="O567" s="20"/>
      <c r="P567" s="20"/>
      <c r="Q567" s="20"/>
      <c r="R567" s="20"/>
      <c r="S567" s="20"/>
      <c r="T567" s="20"/>
      <c r="U567" s="208"/>
    </row>
    <row r="568" spans="1:21" x14ac:dyDescent="0.25">
      <c r="A568" s="149"/>
      <c r="B568" s="150"/>
      <c r="C568" s="151"/>
      <c r="D568" s="151"/>
      <c r="E568" s="14"/>
      <c r="F568" s="18"/>
      <c r="G568" s="14"/>
      <c r="H568" s="18"/>
      <c r="I568" s="18"/>
      <c r="J568" s="59"/>
      <c r="K568" s="59"/>
      <c r="L568" s="59"/>
      <c r="M568" s="152"/>
      <c r="N568" s="152"/>
      <c r="O568" s="20"/>
      <c r="P568" s="20"/>
      <c r="Q568" s="20"/>
      <c r="R568" s="20"/>
      <c r="S568" s="20"/>
      <c r="T568" s="20"/>
      <c r="U568" s="208"/>
    </row>
    <row r="569" spans="1:21" x14ac:dyDescent="0.25">
      <c r="A569" s="149"/>
      <c r="B569" s="150"/>
      <c r="C569" s="151"/>
      <c r="D569" s="151"/>
      <c r="E569" s="14"/>
      <c r="F569" s="18"/>
      <c r="G569" s="14"/>
      <c r="H569" s="18"/>
      <c r="I569" s="18"/>
      <c r="J569" s="59"/>
      <c r="K569" s="59"/>
      <c r="L569" s="59"/>
      <c r="M569" s="152"/>
      <c r="N569" s="152"/>
      <c r="O569" s="20"/>
      <c r="P569" s="20"/>
      <c r="Q569" s="20"/>
      <c r="R569" s="20"/>
      <c r="S569" s="20"/>
      <c r="T569" s="20"/>
      <c r="U569" s="208"/>
    </row>
    <row r="570" spans="1:21" x14ac:dyDescent="0.25">
      <c r="A570" s="149"/>
      <c r="B570" s="150"/>
      <c r="C570" s="151"/>
      <c r="D570" s="151"/>
      <c r="E570" s="14"/>
      <c r="F570" s="18"/>
      <c r="G570" s="14"/>
      <c r="H570" s="18"/>
      <c r="I570" s="18"/>
      <c r="J570" s="59"/>
      <c r="K570" s="59"/>
      <c r="L570" s="59"/>
      <c r="M570" s="152"/>
      <c r="N570" s="152"/>
      <c r="O570" s="20"/>
      <c r="P570" s="20"/>
      <c r="Q570" s="20"/>
      <c r="R570" s="20"/>
      <c r="S570" s="20"/>
      <c r="T570" s="20"/>
      <c r="U570" s="208"/>
    </row>
    <row r="571" spans="1:21" x14ac:dyDescent="0.25">
      <c r="A571" s="149"/>
      <c r="B571" s="150"/>
      <c r="C571" s="151"/>
      <c r="D571" s="151"/>
      <c r="E571" s="14"/>
      <c r="F571" s="18"/>
      <c r="G571" s="14"/>
      <c r="H571" s="18"/>
      <c r="I571" s="18"/>
      <c r="J571" s="59"/>
      <c r="K571" s="59"/>
      <c r="L571" s="59"/>
      <c r="M571" s="152"/>
      <c r="N571" s="152"/>
      <c r="O571" s="20"/>
      <c r="P571" s="20"/>
      <c r="Q571" s="20"/>
      <c r="R571" s="20"/>
      <c r="S571" s="20"/>
      <c r="T571" s="20"/>
      <c r="U571" s="208"/>
    </row>
    <row r="572" spans="1:21" x14ac:dyDescent="0.25">
      <c r="A572" s="149"/>
      <c r="B572" s="150"/>
      <c r="C572" s="151"/>
      <c r="D572" s="151"/>
      <c r="E572" s="14"/>
      <c r="F572" s="18"/>
      <c r="G572" s="14"/>
      <c r="H572" s="18"/>
      <c r="I572" s="18"/>
      <c r="J572" s="59"/>
      <c r="K572" s="59"/>
      <c r="L572" s="59"/>
      <c r="M572" s="152"/>
      <c r="N572" s="152"/>
      <c r="O572" s="20"/>
      <c r="P572" s="20"/>
      <c r="Q572" s="20"/>
      <c r="R572" s="20"/>
      <c r="S572" s="20"/>
      <c r="T572" s="20"/>
      <c r="U572" s="208"/>
    </row>
    <row r="573" spans="1:21" x14ac:dyDescent="0.25">
      <c r="A573" s="149"/>
      <c r="B573" s="150"/>
      <c r="C573" s="151"/>
      <c r="D573" s="151"/>
      <c r="E573" s="14"/>
      <c r="F573" s="18"/>
      <c r="G573" s="14"/>
      <c r="H573" s="18"/>
      <c r="I573" s="18"/>
      <c r="J573" s="59"/>
      <c r="K573" s="59"/>
      <c r="L573" s="59"/>
      <c r="M573" s="152"/>
      <c r="N573" s="152"/>
      <c r="O573" s="20"/>
      <c r="P573" s="20"/>
      <c r="Q573" s="20"/>
      <c r="R573" s="20"/>
      <c r="S573" s="20"/>
      <c r="T573" s="20"/>
      <c r="U573" s="208"/>
    </row>
    <row r="574" spans="1:21" x14ac:dyDescent="0.25">
      <c r="A574" s="149"/>
      <c r="B574" s="150"/>
      <c r="C574" s="151"/>
      <c r="D574" s="151"/>
      <c r="E574" s="14"/>
      <c r="F574" s="18"/>
      <c r="G574" s="14"/>
      <c r="H574" s="18"/>
      <c r="I574" s="18"/>
      <c r="J574" s="59"/>
      <c r="K574" s="59"/>
      <c r="L574" s="59"/>
      <c r="M574" s="152"/>
      <c r="N574" s="152"/>
      <c r="O574" s="20"/>
      <c r="P574" s="20"/>
      <c r="Q574" s="20"/>
      <c r="R574" s="20"/>
      <c r="S574" s="20"/>
      <c r="T574" s="20"/>
      <c r="U574" s="208"/>
    </row>
    <row r="575" spans="1:21" x14ac:dyDescent="0.25">
      <c r="A575" s="149"/>
      <c r="B575" s="150"/>
      <c r="C575" s="151"/>
      <c r="D575" s="151"/>
      <c r="E575" s="14"/>
      <c r="F575" s="18"/>
      <c r="G575" s="14"/>
      <c r="H575" s="18"/>
      <c r="I575" s="18"/>
      <c r="J575" s="59"/>
      <c r="K575" s="59"/>
      <c r="L575" s="59"/>
      <c r="M575" s="152"/>
      <c r="N575" s="152"/>
      <c r="O575" s="20"/>
      <c r="P575" s="20"/>
      <c r="Q575" s="20"/>
      <c r="R575" s="20"/>
      <c r="S575" s="20"/>
      <c r="T575" s="20"/>
      <c r="U575" s="208"/>
    </row>
    <row r="576" spans="1:21" x14ac:dyDescent="0.25">
      <c r="A576" s="149"/>
      <c r="B576" s="150"/>
      <c r="C576" s="151"/>
      <c r="D576" s="151"/>
      <c r="E576" s="14"/>
      <c r="F576" s="18"/>
      <c r="G576" s="14"/>
      <c r="H576" s="18"/>
      <c r="I576" s="18"/>
      <c r="J576" s="59"/>
      <c r="K576" s="59"/>
      <c r="L576" s="59"/>
      <c r="M576" s="152"/>
      <c r="N576" s="152"/>
      <c r="O576" s="20"/>
      <c r="P576" s="20"/>
      <c r="Q576" s="20"/>
      <c r="R576" s="20"/>
      <c r="S576" s="20"/>
      <c r="T576" s="20"/>
      <c r="U576" s="208"/>
    </row>
    <row r="577" spans="1:21" x14ac:dyDescent="0.25">
      <c r="A577" s="149"/>
      <c r="B577" s="150"/>
      <c r="C577" s="151"/>
      <c r="D577" s="151"/>
      <c r="E577" s="14"/>
      <c r="F577" s="18"/>
      <c r="G577" s="14"/>
      <c r="H577" s="18"/>
      <c r="I577" s="18"/>
      <c r="J577" s="59"/>
      <c r="K577" s="59"/>
      <c r="L577" s="59"/>
      <c r="M577" s="152"/>
      <c r="N577" s="152"/>
      <c r="O577" s="20"/>
      <c r="P577" s="20"/>
      <c r="Q577" s="20"/>
      <c r="R577" s="20"/>
      <c r="S577" s="20"/>
      <c r="T577" s="20"/>
      <c r="U577" s="208"/>
    </row>
    <row r="578" spans="1:21" x14ac:dyDescent="0.25">
      <c r="A578" s="149"/>
      <c r="B578" s="150"/>
      <c r="C578" s="151"/>
      <c r="D578" s="151"/>
      <c r="E578" s="14"/>
      <c r="F578" s="18"/>
      <c r="G578" s="14"/>
      <c r="H578" s="18"/>
      <c r="I578" s="18"/>
      <c r="J578" s="59"/>
      <c r="K578" s="59"/>
      <c r="L578" s="59"/>
      <c r="M578" s="152"/>
      <c r="N578" s="152"/>
      <c r="O578" s="20"/>
      <c r="P578" s="20"/>
      <c r="Q578" s="20"/>
      <c r="R578" s="20"/>
      <c r="S578" s="20"/>
      <c r="T578" s="20"/>
      <c r="U578" s="208"/>
    </row>
    <row r="579" spans="1:21" x14ac:dyDescent="0.25">
      <c r="A579" s="149"/>
      <c r="B579" s="150"/>
      <c r="C579" s="151"/>
      <c r="D579" s="151"/>
      <c r="E579" s="14"/>
      <c r="F579" s="18"/>
      <c r="G579" s="14"/>
      <c r="H579" s="18"/>
      <c r="I579" s="18"/>
      <c r="J579" s="59"/>
      <c r="K579" s="59"/>
      <c r="L579" s="59"/>
      <c r="M579" s="152"/>
      <c r="N579" s="152"/>
      <c r="O579" s="20"/>
      <c r="P579" s="20"/>
      <c r="Q579" s="20"/>
      <c r="R579" s="20"/>
      <c r="S579" s="20"/>
      <c r="T579" s="20"/>
      <c r="U579" s="208"/>
    </row>
    <row r="580" spans="1:21" x14ac:dyDescent="0.25">
      <c r="A580" s="149"/>
      <c r="B580" s="150"/>
      <c r="C580" s="151"/>
      <c r="D580" s="151"/>
      <c r="E580" s="14"/>
      <c r="F580" s="18"/>
      <c r="G580" s="14"/>
      <c r="H580" s="18"/>
      <c r="I580" s="18"/>
      <c r="J580" s="59"/>
      <c r="K580" s="59"/>
      <c r="L580" s="59"/>
      <c r="M580" s="152"/>
      <c r="N580" s="152"/>
      <c r="O580" s="20"/>
      <c r="P580" s="20"/>
      <c r="Q580" s="20"/>
      <c r="R580" s="20"/>
      <c r="S580" s="20"/>
      <c r="T580" s="20"/>
      <c r="U580" s="208"/>
    </row>
    <row r="581" spans="1:21" x14ac:dyDescent="0.25">
      <c r="A581" s="149"/>
      <c r="B581" s="150"/>
      <c r="C581" s="151"/>
      <c r="D581" s="151"/>
      <c r="E581" s="14"/>
      <c r="F581" s="18"/>
      <c r="G581" s="14"/>
      <c r="H581" s="18"/>
      <c r="I581" s="18"/>
      <c r="J581" s="59"/>
      <c r="K581" s="59"/>
      <c r="L581" s="59"/>
      <c r="M581" s="152"/>
      <c r="N581" s="152"/>
      <c r="O581" s="20"/>
      <c r="P581" s="20"/>
      <c r="Q581" s="20"/>
      <c r="R581" s="20"/>
      <c r="S581" s="20"/>
      <c r="T581" s="20"/>
      <c r="U581" s="208"/>
    </row>
    <row r="582" spans="1:21" x14ac:dyDescent="0.25">
      <c r="A582" s="149"/>
      <c r="B582" s="150"/>
      <c r="C582" s="151"/>
      <c r="D582" s="151"/>
      <c r="E582" s="14"/>
      <c r="F582" s="18"/>
      <c r="G582" s="14"/>
      <c r="H582" s="18"/>
      <c r="I582" s="18"/>
      <c r="J582" s="59"/>
      <c r="K582" s="59"/>
      <c r="L582" s="59"/>
      <c r="M582" s="152"/>
      <c r="N582" s="152"/>
      <c r="O582" s="20"/>
      <c r="P582" s="20"/>
      <c r="Q582" s="20"/>
      <c r="R582" s="20"/>
      <c r="S582" s="20"/>
      <c r="T582" s="20"/>
      <c r="U582" s="208"/>
    </row>
    <row r="583" spans="1:21" x14ac:dyDescent="0.25">
      <c r="A583" s="149"/>
      <c r="B583" s="150"/>
      <c r="C583" s="151"/>
      <c r="D583" s="151"/>
      <c r="E583" s="14"/>
      <c r="F583" s="18"/>
      <c r="G583" s="14"/>
      <c r="H583" s="18"/>
      <c r="I583" s="18"/>
      <c r="J583" s="59"/>
      <c r="K583" s="59"/>
      <c r="L583" s="59"/>
      <c r="M583" s="152"/>
      <c r="N583" s="152"/>
      <c r="O583" s="20"/>
      <c r="P583" s="20"/>
      <c r="Q583" s="20"/>
      <c r="R583" s="20"/>
      <c r="S583" s="20"/>
      <c r="T583" s="20"/>
      <c r="U583" s="208"/>
    </row>
    <row r="584" spans="1:21" x14ac:dyDescent="0.25">
      <c r="A584" s="149"/>
      <c r="B584" s="150"/>
      <c r="C584" s="151"/>
      <c r="D584" s="151"/>
      <c r="E584" s="14"/>
      <c r="F584" s="18"/>
      <c r="G584" s="14"/>
      <c r="H584" s="18"/>
      <c r="I584" s="18"/>
      <c r="J584" s="59"/>
      <c r="K584" s="59"/>
      <c r="L584" s="59"/>
      <c r="M584" s="152"/>
      <c r="N584" s="152"/>
      <c r="O584" s="20"/>
      <c r="P584" s="20"/>
      <c r="Q584" s="20"/>
      <c r="R584" s="20"/>
      <c r="S584" s="20"/>
      <c r="T584" s="20"/>
      <c r="U584" s="208"/>
    </row>
    <row r="585" spans="1:21" x14ac:dyDescent="0.25">
      <c r="A585" s="149"/>
      <c r="B585" s="150"/>
      <c r="C585" s="151"/>
      <c r="D585" s="151"/>
      <c r="E585" s="14"/>
      <c r="F585" s="18"/>
      <c r="G585" s="14"/>
      <c r="H585" s="18"/>
      <c r="I585" s="18"/>
      <c r="J585" s="59"/>
      <c r="K585" s="59"/>
      <c r="L585" s="59"/>
      <c r="M585" s="152"/>
      <c r="N585" s="152"/>
      <c r="O585" s="20"/>
      <c r="P585" s="20"/>
      <c r="Q585" s="20"/>
      <c r="R585" s="20"/>
      <c r="S585" s="20"/>
      <c r="T585" s="20"/>
      <c r="U585" s="208"/>
    </row>
    <row r="586" spans="1:21" x14ac:dyDescent="0.25">
      <c r="A586" s="149"/>
      <c r="B586" s="150"/>
      <c r="C586" s="151"/>
      <c r="D586" s="151"/>
      <c r="E586" s="14"/>
      <c r="F586" s="18"/>
      <c r="G586" s="14"/>
      <c r="H586" s="18"/>
      <c r="I586" s="18"/>
      <c r="J586" s="59"/>
      <c r="K586" s="59"/>
      <c r="L586" s="59"/>
      <c r="M586" s="152"/>
      <c r="N586" s="152"/>
      <c r="O586" s="20"/>
      <c r="P586" s="20"/>
      <c r="Q586" s="20"/>
      <c r="R586" s="20"/>
      <c r="S586" s="20"/>
      <c r="T586" s="20"/>
      <c r="U586" s="208"/>
    </row>
    <row r="587" spans="1:21" x14ac:dyDescent="0.25">
      <c r="A587" s="149"/>
      <c r="B587" s="150"/>
      <c r="C587" s="151"/>
      <c r="D587" s="151"/>
      <c r="E587" s="14"/>
      <c r="F587" s="18"/>
      <c r="G587" s="14"/>
      <c r="H587" s="18"/>
      <c r="I587" s="18"/>
      <c r="J587" s="59"/>
      <c r="K587" s="59"/>
      <c r="L587" s="59"/>
      <c r="M587" s="152"/>
      <c r="N587" s="152"/>
      <c r="O587" s="20"/>
      <c r="P587" s="20"/>
      <c r="Q587" s="20"/>
      <c r="R587" s="20"/>
      <c r="S587" s="20"/>
      <c r="T587" s="20"/>
      <c r="U587" s="208"/>
    </row>
    <row r="588" spans="1:21" x14ac:dyDescent="0.25">
      <c r="A588" s="149"/>
      <c r="B588" s="150"/>
      <c r="C588" s="151"/>
      <c r="D588" s="151"/>
      <c r="E588" s="14"/>
      <c r="F588" s="18"/>
      <c r="G588" s="14"/>
      <c r="H588" s="18"/>
      <c r="I588" s="18"/>
      <c r="J588" s="59"/>
      <c r="K588" s="59"/>
      <c r="L588" s="59"/>
      <c r="M588" s="152"/>
      <c r="N588" s="152"/>
      <c r="O588" s="20"/>
      <c r="P588" s="20"/>
      <c r="Q588" s="20"/>
      <c r="R588" s="20"/>
      <c r="S588" s="20"/>
      <c r="T588" s="20"/>
      <c r="U588" s="208"/>
    </row>
    <row r="589" spans="1:21" x14ac:dyDescent="0.25">
      <c r="A589" s="149"/>
      <c r="B589" s="150"/>
      <c r="C589" s="151"/>
      <c r="D589" s="151"/>
      <c r="E589" s="14"/>
      <c r="F589" s="18"/>
      <c r="G589" s="14"/>
      <c r="H589" s="18"/>
      <c r="I589" s="18"/>
      <c r="J589" s="59"/>
      <c r="K589" s="59"/>
      <c r="L589" s="59"/>
      <c r="M589" s="152"/>
      <c r="N589" s="152"/>
      <c r="O589" s="20"/>
      <c r="P589" s="20"/>
      <c r="Q589" s="20"/>
      <c r="R589" s="20"/>
      <c r="S589" s="20"/>
      <c r="T589" s="20"/>
      <c r="U589" s="208"/>
    </row>
    <row r="590" spans="1:21" ht="15.75" thickBot="1" x14ac:dyDescent="0.3">
      <c r="A590" s="24"/>
      <c r="B590" s="24"/>
      <c r="C590" s="24"/>
      <c r="D590" s="24"/>
      <c r="E590" s="24">
        <f t="shared" ref="E590:M590" si="0">SUM(E5:E224)</f>
        <v>0</v>
      </c>
      <c r="F590" s="24"/>
      <c r="G590" s="24">
        <f t="shared" si="0"/>
        <v>0</v>
      </c>
      <c r="H590" s="24"/>
      <c r="I590" s="24" t="e">
        <f t="shared" si="0"/>
        <v>#REF!</v>
      </c>
      <c r="J590" s="24">
        <f t="shared" si="0"/>
        <v>0</v>
      </c>
      <c r="K590" s="24" t="e">
        <f t="shared" si="0"/>
        <v>#REF!</v>
      </c>
      <c r="L590" s="24" t="e">
        <f t="shared" si="0"/>
        <v>#REF!</v>
      </c>
      <c r="M590" s="24">
        <f t="shared" si="0"/>
        <v>0</v>
      </c>
      <c r="N590" s="24">
        <f t="shared" ref="N590:T590" si="1">SUM(N5:N224)</f>
        <v>0</v>
      </c>
      <c r="O590" s="24">
        <f t="shared" si="1"/>
        <v>0</v>
      </c>
      <c r="P590" s="24">
        <f t="shared" si="1"/>
        <v>0</v>
      </c>
      <c r="Q590" s="24">
        <f t="shared" si="1"/>
        <v>0</v>
      </c>
      <c r="R590" s="24">
        <f t="shared" si="1"/>
        <v>0</v>
      </c>
      <c r="S590" s="24">
        <f t="shared" si="1"/>
        <v>0</v>
      </c>
      <c r="T590" s="24">
        <f t="shared" si="1"/>
        <v>0</v>
      </c>
      <c r="U590" s="24" t="e">
        <f>SUM(U5:U224)</f>
        <v>#REF!</v>
      </c>
    </row>
  </sheetData>
  <mergeCells count="4">
    <mergeCell ref="A2:R2"/>
    <mergeCell ref="M3:N3"/>
    <mergeCell ref="E3:I3"/>
    <mergeCell ref="A3:D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1BE52-6790-4107-8827-ECD932B5AC6A}">
  <dimension ref="A1:U590"/>
  <sheetViews>
    <sheetView workbookViewId="0">
      <selection activeCell="J5" sqref="J5"/>
    </sheetView>
  </sheetViews>
  <sheetFormatPr baseColWidth="10" defaultColWidth="11.42578125" defaultRowHeight="15" x14ac:dyDescent="0.25"/>
  <cols>
    <col min="2" max="2" width="24.42578125" customWidth="1"/>
  </cols>
  <sheetData>
    <row r="1" spans="1:21" x14ac:dyDescent="0.25">
      <c r="A1" s="57" t="s">
        <v>424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</row>
    <row r="2" spans="1:21" ht="14.45" customHeight="1" x14ac:dyDescent="0.25">
      <c r="A2" s="75" t="s">
        <v>425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7" t="s">
        <v>426</v>
      </c>
      <c r="P2" s="76"/>
      <c r="Q2" s="76"/>
      <c r="R2" s="76"/>
      <c r="S2" s="76"/>
      <c r="T2" s="76"/>
      <c r="U2" s="76"/>
    </row>
    <row r="3" spans="1:21" ht="56.25" x14ac:dyDescent="0.25">
      <c r="A3" s="228" t="s">
        <v>386</v>
      </c>
      <c r="B3" s="228"/>
      <c r="C3" s="228"/>
      <c r="D3" s="154"/>
      <c r="E3" s="56" t="s">
        <v>404</v>
      </c>
      <c r="F3" s="56"/>
      <c r="G3" s="56"/>
      <c r="H3" s="56"/>
      <c r="I3" s="56"/>
      <c r="J3" s="157">
        <f>'0. Oppsett'!C7-1</f>
        <v>2026</v>
      </c>
      <c r="K3" s="58"/>
      <c r="L3" s="58"/>
      <c r="M3" s="232" t="s">
        <v>405</v>
      </c>
      <c r="N3" s="232"/>
      <c r="O3" s="16" t="s">
        <v>406</v>
      </c>
      <c r="P3" s="16" t="s">
        <v>407</v>
      </c>
      <c r="Q3" s="16" t="s">
        <v>408</v>
      </c>
      <c r="R3" s="16" t="s">
        <v>409</v>
      </c>
      <c r="S3" s="16" t="s">
        <v>410</v>
      </c>
      <c r="T3" s="16" t="s">
        <v>410</v>
      </c>
      <c r="U3" s="9" t="s">
        <v>411</v>
      </c>
    </row>
    <row r="4" spans="1:21" ht="45" x14ac:dyDescent="0.25">
      <c r="A4" s="9" t="s">
        <v>390</v>
      </c>
      <c r="B4" s="9" t="s">
        <v>391</v>
      </c>
      <c r="C4" s="9" t="s">
        <v>392</v>
      </c>
      <c r="D4" s="9" t="s">
        <v>393</v>
      </c>
      <c r="E4" s="10" t="s">
        <v>412</v>
      </c>
      <c r="F4" s="10" t="s">
        <v>413</v>
      </c>
      <c r="G4" s="10" t="s">
        <v>73</v>
      </c>
      <c r="H4" s="10" t="s">
        <v>414</v>
      </c>
      <c r="I4" s="91" t="s">
        <v>415</v>
      </c>
      <c r="J4" s="92" t="s">
        <v>427</v>
      </c>
      <c r="K4" s="92" t="s">
        <v>417</v>
      </c>
      <c r="L4" s="5" t="s">
        <v>418</v>
      </c>
      <c r="M4" s="15" t="s">
        <v>419</v>
      </c>
      <c r="N4" s="15" t="s">
        <v>420</v>
      </c>
      <c r="O4" s="16" t="s">
        <v>421</v>
      </c>
      <c r="P4" s="16" t="s">
        <v>421</v>
      </c>
      <c r="Q4" s="16" t="s">
        <v>421</v>
      </c>
      <c r="R4" s="16" t="s">
        <v>421</v>
      </c>
      <c r="S4" s="16" t="s">
        <v>422</v>
      </c>
      <c r="T4" s="16" t="s">
        <v>422</v>
      </c>
      <c r="U4" s="9" t="s">
        <v>423</v>
      </c>
    </row>
    <row r="5" spans="1:21" x14ac:dyDescent="0.25">
      <c r="A5" s="189" cm="1">
        <f t="array" ref="A5">_xlfn.SEQUENCE(COUNTA(_xlfn.ANCHORARRAY(B5)),1,1,1)</f>
        <v>1</v>
      </c>
      <c r="B5" s="190" t="e" cm="1">
        <f t="array" ref="B5">_xlfn.ANCHORARRAY('X. Satser pensjonstilskudd'!B5)</f>
        <v>#REF!</v>
      </c>
      <c r="C5" s="191" t="e" cm="1">
        <f t="array" ref="C5">_xlfn.ANCHORARRAY('X. Satser pensjonstilskudd'!C5)</f>
        <v>#REF!</v>
      </c>
      <c r="D5" s="195" t="str" cm="1">
        <f t="array" ref="D5">IFERROR(_xlfn.XLOOKUP(CLEAN(TRIM(_xlfn.ANCHORARRAY($C5))),CLEAN(TRIM(factPensjon[Virksomhetsnr.])),factPensjon[Forpliktelser]),"")</f>
        <v/>
      </c>
      <c r="E5" s="192" cm="1">
        <f t="array" ref="E5">SUMIFS(BasilRadata[Heltidsplasser
0-2],BasilRadata[År],'0. Oppsett'!$C$7-1,BasilRadata[1B. Organisasjonsnummer:],_xlfn.ANCHORARRAY($C5))</f>
        <v>0</v>
      </c>
      <c r="F5" s="18" t="e" cm="1">
        <f t="array" ref="F5">IF(_xlfn.ANCHORARRAY(B5)&lt;&gt;"",'4. Selvkost og satser'!$B$55,"")</f>
        <v>#REF!</v>
      </c>
      <c r="G5" s="192" cm="1">
        <f t="array" ref="G5">SUMIFS(BasilRadata[Heltidsplasser
3-6],BasilRadata[År],'0. Oppsett'!$C$7-1,BasilRadata[1B. Organisasjonsnummer:],_xlfn.ANCHORARRAY($C5))</f>
        <v>0</v>
      </c>
      <c r="H5" s="193" t="e" cm="1">
        <f t="array" ref="H5">IF(_xlfn.ANCHORARRAY(B5)&lt;&gt;"",'4. Selvkost og satser'!$B$56,"")</f>
        <v>#REF!</v>
      </c>
      <c r="I5" s="193" t="e" cm="1">
        <f t="array" ref="I5">_xlfn.ANCHORARRAY(E5)*_xlfn.ANCHORARRAY(F5)+_xlfn.ANCHORARRAY(G5)*_xlfn.ANCHORARRAY(H5)</f>
        <v>#REF!</v>
      </c>
      <c r="J5" s="59" cm="1">
        <f t="array" ref="J5">SUMIFS(BasilRadata[8E. Oppgi antall årsverk barnehagen har pensjonsforpliktelser for:],BasilRadata[År],'0. Oppsett'!$C$7-1,BasilRadata[1B. Organisasjonsnummer:],_xlfn.ANCHORARRAY('X. Utbetalingsmodul'!$C5))</f>
        <v>0</v>
      </c>
      <c r="K5" s="59" t="e" cm="1">
        <f t="array" ref="K5">_xlfn.XLOOKUP(_xlfn.ANCHORARRAY($C5),'X. Satser pensjonstilskudd'!$C$5:$C$224,'X. Satser pensjonstilskudd'!$I$5:$I$224)</f>
        <v>#REF!</v>
      </c>
      <c r="L5" s="59" t="e" cm="1">
        <f t="array" ref="L5">_xlfn.ANCHORARRAY(K5)*_xlfn.ANCHORARRAY(J5)</f>
        <v>#REF!</v>
      </c>
      <c r="M5" s="152" t="e" cm="1">
        <f t="array" ref="M5">IF(_xlfn.ANCHORARRAY(B5)&lt;&gt;"",E5+G5,"")</f>
        <v>#REF!</v>
      </c>
      <c r="N5" s="188" cm="1">
        <f t="array" ref="N5">IFERROR(_xlfn.ANCHORARRAY(M5)*'0. Oppsett'!$C$30,0)</f>
        <v>0</v>
      </c>
      <c r="O5" s="20">
        <v>0</v>
      </c>
      <c r="P5" s="20"/>
      <c r="Q5" s="20"/>
      <c r="R5" s="20"/>
      <c r="S5" s="20">
        <v>0</v>
      </c>
      <c r="T5" s="20"/>
      <c r="U5" s="209" t="e" cm="1">
        <f t="array" ref="U5">_xlfn.ANCHORARRAY(I5) +_xlfn.ANCHORARRAY( L5) +_xlfn.ANCHORARRAY( N5)
+ IFERROR(O5:INDEX(O:O,ROWS(_xlfn.ANCHORARRAY(I5))+4),0)
+ IFERROR(P5:INDEX(P:P,ROWS(_xlfn.ANCHORARRAY(I5))+4),0)
+ IFERROR(Q5:INDEX(Q:Q,ROWS(_xlfn.ANCHORARRAY(I5))+4),0)
+ IFERROR(R5:INDEX(R:R,ROWS(_xlfn.ANCHORARRAY(I5))+4),0)
+ IFERROR(S5:INDEX(S:S,ROWS(_xlfn.ANCHORARRAY(I5))+4),0)
+ IFERROR(T5:INDEX(T:T,ROWS(_xlfn.ANCHORARRAY(I5))+4),0)</f>
        <v>#REF!</v>
      </c>
    </row>
    <row r="6" spans="1:21" x14ac:dyDescent="0.25">
      <c r="A6" s="12"/>
      <c r="B6" s="81"/>
      <c r="C6" s="13"/>
      <c r="D6" s="194"/>
      <c r="E6" s="80"/>
      <c r="F6" s="18"/>
      <c r="G6" s="80"/>
      <c r="H6" s="89"/>
      <c r="I6" s="89"/>
      <c r="J6" s="59"/>
      <c r="K6" s="59"/>
      <c r="L6" s="90"/>
      <c r="M6" s="153"/>
      <c r="N6" s="188"/>
      <c r="O6" s="20">
        <v>0</v>
      </c>
      <c r="P6" s="20"/>
      <c r="Q6" s="20"/>
      <c r="R6" s="20"/>
      <c r="S6" s="20">
        <v>0</v>
      </c>
      <c r="T6" s="20"/>
      <c r="U6" s="209"/>
    </row>
    <row r="7" spans="1:21" x14ac:dyDescent="0.25">
      <c r="A7" s="12"/>
      <c r="B7" s="81"/>
      <c r="C7" s="13"/>
      <c r="D7" s="13"/>
      <c r="E7" s="80"/>
      <c r="F7" s="18"/>
      <c r="G7" s="80"/>
      <c r="H7" s="89"/>
      <c r="I7" s="89"/>
      <c r="J7" s="59"/>
      <c r="K7" s="59"/>
      <c r="L7" s="90"/>
      <c r="M7" s="153"/>
      <c r="N7" s="188"/>
      <c r="O7" s="20">
        <v>0</v>
      </c>
      <c r="P7" s="20"/>
      <c r="Q7" s="20"/>
      <c r="R7" s="20"/>
      <c r="S7" s="20">
        <v>0</v>
      </c>
      <c r="T7" s="20"/>
      <c r="U7" s="209"/>
    </row>
    <row r="8" spans="1:21" x14ac:dyDescent="0.25">
      <c r="A8" s="12"/>
      <c r="B8" s="81"/>
      <c r="C8" s="13"/>
      <c r="D8" s="13"/>
      <c r="E8" s="80"/>
      <c r="F8" s="18"/>
      <c r="G8" s="80"/>
      <c r="H8" s="89"/>
      <c r="I8" s="89"/>
      <c r="J8" s="59"/>
      <c r="K8" s="59"/>
      <c r="L8" s="90"/>
      <c r="M8" s="153"/>
      <c r="N8" s="188"/>
      <c r="O8" s="20">
        <v>0</v>
      </c>
      <c r="P8" s="20"/>
      <c r="Q8" s="20"/>
      <c r="R8" s="20"/>
      <c r="S8" s="20">
        <v>0</v>
      </c>
      <c r="T8" s="20"/>
      <c r="U8" s="209"/>
    </row>
    <row r="9" spans="1:21" x14ac:dyDescent="0.25">
      <c r="A9" s="12"/>
      <c r="B9" s="81"/>
      <c r="C9" s="13"/>
      <c r="D9" s="13"/>
      <c r="E9" s="80"/>
      <c r="F9" s="18"/>
      <c r="G9" s="80"/>
      <c r="H9" s="89"/>
      <c r="I9" s="89"/>
      <c r="J9" s="59"/>
      <c r="K9" s="59"/>
      <c r="L9" s="90"/>
      <c r="M9" s="153"/>
      <c r="N9" s="188"/>
      <c r="O9" s="20">
        <v>0</v>
      </c>
      <c r="P9" s="20"/>
      <c r="Q9" s="20"/>
      <c r="R9" s="20"/>
      <c r="S9" s="20">
        <v>0</v>
      </c>
      <c r="T9" s="20"/>
      <c r="U9" s="209"/>
    </row>
    <row r="10" spans="1:21" x14ac:dyDescent="0.25">
      <c r="A10" s="12"/>
      <c r="B10" s="81"/>
      <c r="C10" s="13"/>
      <c r="D10" s="13"/>
      <c r="E10" s="80"/>
      <c r="F10" s="18"/>
      <c r="G10" s="80"/>
      <c r="H10" s="89"/>
      <c r="I10" s="89"/>
      <c r="J10" s="59"/>
      <c r="K10" s="59"/>
      <c r="L10" s="90"/>
      <c r="M10" s="153"/>
      <c r="N10" s="188"/>
      <c r="O10" s="20">
        <v>0</v>
      </c>
      <c r="P10" s="20"/>
      <c r="Q10" s="20"/>
      <c r="R10" s="20"/>
      <c r="S10" s="20">
        <v>0</v>
      </c>
      <c r="T10" s="20"/>
      <c r="U10" s="209"/>
    </row>
    <row r="11" spans="1:21" x14ac:dyDescent="0.25">
      <c r="A11" s="12"/>
      <c r="B11" s="81"/>
      <c r="C11" s="13"/>
      <c r="D11" s="13"/>
      <c r="E11" s="80"/>
      <c r="F11" s="18"/>
      <c r="G11" s="80"/>
      <c r="H11" s="89"/>
      <c r="I11" s="89"/>
      <c r="J11" s="59"/>
      <c r="K11" s="59"/>
      <c r="L11" s="90"/>
      <c r="M11" s="153"/>
      <c r="N11" s="188"/>
      <c r="O11" s="20"/>
      <c r="P11" s="20"/>
      <c r="Q11" s="20"/>
      <c r="R11" s="20"/>
      <c r="S11" s="20"/>
      <c r="T11" s="20"/>
      <c r="U11" s="209"/>
    </row>
    <row r="12" spans="1:21" x14ac:dyDescent="0.25">
      <c r="A12" s="12"/>
      <c r="B12" s="81"/>
      <c r="C12" s="13"/>
      <c r="D12" s="13"/>
      <c r="E12" s="80"/>
      <c r="F12" s="18"/>
      <c r="G12" s="80"/>
      <c r="H12" s="18"/>
      <c r="I12" s="89"/>
      <c r="J12" s="59"/>
      <c r="K12" s="59"/>
      <c r="L12" s="90"/>
      <c r="M12" s="153"/>
      <c r="N12" s="188"/>
      <c r="O12" s="20"/>
      <c r="P12" s="20"/>
      <c r="Q12" s="20"/>
      <c r="R12" s="20"/>
      <c r="S12" s="20"/>
      <c r="T12" s="20"/>
      <c r="U12" s="209"/>
    </row>
    <row r="13" spans="1:21" x14ac:dyDescent="0.25">
      <c r="A13" s="12"/>
      <c r="B13" s="81"/>
      <c r="C13" s="13"/>
      <c r="D13" s="13"/>
      <c r="E13" s="80"/>
      <c r="F13" s="18"/>
      <c r="G13" s="80"/>
      <c r="H13" s="18"/>
      <c r="I13" s="89"/>
      <c r="J13" s="59"/>
      <c r="K13" s="59"/>
      <c r="L13" s="90"/>
      <c r="M13" s="153"/>
      <c r="N13" s="188"/>
      <c r="O13" s="20"/>
      <c r="P13" s="20"/>
      <c r="Q13" s="20"/>
      <c r="R13" s="20"/>
      <c r="S13" s="20"/>
      <c r="T13" s="20"/>
      <c r="U13" s="209"/>
    </row>
    <row r="14" spans="1:21" x14ac:dyDescent="0.25">
      <c r="A14" s="12"/>
      <c r="B14" s="81"/>
      <c r="C14" s="13"/>
      <c r="D14" s="13"/>
      <c r="E14" s="80"/>
      <c r="F14" s="18"/>
      <c r="G14" s="80"/>
      <c r="H14" s="18"/>
      <c r="I14" s="89"/>
      <c r="J14" s="59"/>
      <c r="K14" s="59"/>
      <c r="L14" s="90"/>
      <c r="M14" s="153"/>
      <c r="N14" s="188"/>
      <c r="O14" s="20"/>
      <c r="P14" s="20"/>
      <c r="Q14" s="20"/>
      <c r="R14" s="20"/>
      <c r="S14" s="20"/>
      <c r="T14" s="20"/>
      <c r="U14" s="209"/>
    </row>
    <row r="15" spans="1:21" x14ac:dyDescent="0.25">
      <c r="A15" s="12"/>
      <c r="B15" s="81"/>
      <c r="C15" s="13"/>
      <c r="D15" s="13"/>
      <c r="E15" s="80"/>
      <c r="F15" s="18"/>
      <c r="G15" s="80"/>
      <c r="H15" s="18"/>
      <c r="I15" s="89"/>
      <c r="J15" s="59"/>
      <c r="K15" s="59"/>
      <c r="L15" s="90"/>
      <c r="M15" s="153"/>
      <c r="N15" s="188"/>
      <c r="O15" s="20"/>
      <c r="P15" s="20"/>
      <c r="Q15" s="20"/>
      <c r="R15" s="20"/>
      <c r="S15" s="20"/>
      <c r="T15" s="20"/>
      <c r="U15" s="209"/>
    </row>
    <row r="16" spans="1:21" x14ac:dyDescent="0.25">
      <c r="A16" s="12"/>
      <c r="B16" s="81"/>
      <c r="C16" s="13"/>
      <c r="D16" s="13"/>
      <c r="E16" s="80"/>
      <c r="F16" s="18"/>
      <c r="G16" s="80"/>
      <c r="H16" s="18"/>
      <c r="I16" s="89"/>
      <c r="J16" s="59"/>
      <c r="K16" s="59"/>
      <c r="L16" s="90"/>
      <c r="M16" s="153"/>
      <c r="N16" s="188"/>
      <c r="O16" s="20"/>
      <c r="P16" s="20"/>
      <c r="Q16" s="20"/>
      <c r="R16" s="20"/>
      <c r="S16" s="20"/>
      <c r="T16" s="20"/>
      <c r="U16" s="209"/>
    </row>
    <row r="17" spans="1:21" x14ac:dyDescent="0.25">
      <c r="A17" s="12"/>
      <c r="B17" s="81"/>
      <c r="C17" s="13"/>
      <c r="D17" s="13"/>
      <c r="E17" s="80"/>
      <c r="F17" s="18"/>
      <c r="G17" s="80"/>
      <c r="H17" s="18"/>
      <c r="I17" s="89"/>
      <c r="J17" s="59"/>
      <c r="K17" s="59"/>
      <c r="L17" s="90"/>
      <c r="M17" s="153"/>
      <c r="N17" s="188"/>
      <c r="O17" s="20"/>
      <c r="P17" s="20"/>
      <c r="Q17" s="20"/>
      <c r="R17" s="20"/>
      <c r="S17" s="20"/>
      <c r="T17" s="20"/>
      <c r="U17" s="209"/>
    </row>
    <row r="18" spans="1:21" x14ac:dyDescent="0.25">
      <c r="A18" s="12"/>
      <c r="B18" s="81"/>
      <c r="C18" s="13"/>
      <c r="D18" s="13"/>
      <c r="E18" s="80"/>
      <c r="F18" s="18"/>
      <c r="G18" s="80"/>
      <c r="H18" s="18"/>
      <c r="I18" s="89"/>
      <c r="J18" s="59"/>
      <c r="K18" s="59"/>
      <c r="L18" s="90"/>
      <c r="M18" s="153"/>
      <c r="N18" s="188"/>
      <c r="O18" s="20"/>
      <c r="P18" s="20"/>
      <c r="Q18" s="20"/>
      <c r="R18" s="20"/>
      <c r="S18" s="20"/>
      <c r="T18" s="20"/>
      <c r="U18" s="209"/>
    </row>
    <row r="19" spans="1:21" x14ac:dyDescent="0.25">
      <c r="A19" s="12"/>
      <c r="B19" s="81"/>
      <c r="C19" s="13"/>
      <c r="D19" s="13"/>
      <c r="E19" s="80"/>
      <c r="F19" s="18"/>
      <c r="G19" s="80"/>
      <c r="H19" s="18"/>
      <c r="I19" s="89"/>
      <c r="J19" s="59"/>
      <c r="K19" s="59"/>
      <c r="L19" s="90"/>
      <c r="M19" s="153"/>
      <c r="N19" s="188"/>
      <c r="O19" s="20"/>
      <c r="P19" s="20"/>
      <c r="Q19" s="20"/>
      <c r="R19" s="20"/>
      <c r="S19" s="20"/>
      <c r="T19" s="20"/>
      <c r="U19" s="209"/>
    </row>
    <row r="20" spans="1:21" x14ac:dyDescent="0.25">
      <c r="A20" s="12"/>
      <c r="B20" s="81"/>
      <c r="C20" s="13"/>
      <c r="D20" s="13"/>
      <c r="E20" s="80"/>
      <c r="F20" s="18"/>
      <c r="G20" s="80"/>
      <c r="H20" s="18"/>
      <c r="I20" s="89"/>
      <c r="J20" s="59"/>
      <c r="K20" s="59"/>
      <c r="L20" s="90"/>
      <c r="M20" s="153"/>
      <c r="N20" s="188"/>
      <c r="O20" s="20"/>
      <c r="P20" s="20"/>
      <c r="Q20" s="20"/>
      <c r="R20" s="20"/>
      <c r="S20" s="20"/>
      <c r="T20" s="20"/>
      <c r="U20" s="209"/>
    </row>
    <row r="21" spans="1:21" x14ac:dyDescent="0.25">
      <c r="A21" s="12"/>
      <c r="B21" s="81"/>
      <c r="C21" s="13"/>
      <c r="D21" s="13"/>
      <c r="E21" s="80"/>
      <c r="F21" s="18"/>
      <c r="G21" s="80"/>
      <c r="H21" s="18"/>
      <c r="I21" s="89"/>
      <c r="J21" s="59"/>
      <c r="K21" s="59"/>
      <c r="L21" s="90"/>
      <c r="M21" s="153"/>
      <c r="N21" s="188"/>
      <c r="O21" s="20"/>
      <c r="P21" s="20"/>
      <c r="Q21" s="20"/>
      <c r="R21" s="20"/>
      <c r="S21" s="20"/>
      <c r="T21" s="20"/>
      <c r="U21" s="209"/>
    </row>
    <row r="22" spans="1:21" x14ac:dyDescent="0.25">
      <c r="A22" s="12"/>
      <c r="B22" s="81"/>
      <c r="C22" s="13"/>
      <c r="D22" s="13"/>
      <c r="E22" s="80"/>
      <c r="F22" s="18"/>
      <c r="G22" s="80"/>
      <c r="H22" s="18"/>
      <c r="I22" s="89"/>
      <c r="J22" s="59"/>
      <c r="K22" s="59"/>
      <c r="L22" s="90"/>
      <c r="M22" s="153"/>
      <c r="N22" s="188"/>
      <c r="O22" s="20"/>
      <c r="P22" s="20"/>
      <c r="Q22" s="20"/>
      <c r="R22" s="20"/>
      <c r="S22" s="20"/>
      <c r="T22" s="20"/>
      <c r="U22" s="209"/>
    </row>
    <row r="23" spans="1:21" x14ac:dyDescent="0.25">
      <c r="A23" s="12"/>
      <c r="B23" s="81"/>
      <c r="C23" s="13"/>
      <c r="D23" s="13"/>
      <c r="E23" s="80"/>
      <c r="F23" s="18"/>
      <c r="G23" s="80"/>
      <c r="H23" s="18"/>
      <c r="I23" s="89"/>
      <c r="J23" s="59"/>
      <c r="K23" s="59"/>
      <c r="L23" s="90"/>
      <c r="M23" s="153"/>
      <c r="N23" s="188"/>
      <c r="O23" s="20"/>
      <c r="P23" s="20"/>
      <c r="Q23" s="20"/>
      <c r="R23" s="20"/>
      <c r="S23" s="20"/>
      <c r="T23" s="20"/>
      <c r="U23" s="209"/>
    </row>
    <row r="24" spans="1:21" x14ac:dyDescent="0.25">
      <c r="A24" s="12"/>
      <c r="B24" s="81"/>
      <c r="C24" s="13"/>
      <c r="D24" s="13"/>
      <c r="E24" s="80"/>
      <c r="F24" s="18"/>
      <c r="G24" s="80"/>
      <c r="H24" s="18"/>
      <c r="I24" s="89"/>
      <c r="J24" s="59"/>
      <c r="K24" s="59"/>
      <c r="L24" s="90"/>
      <c r="M24" s="153"/>
      <c r="N24" s="188"/>
      <c r="O24" s="20"/>
      <c r="P24" s="20"/>
      <c r="Q24" s="20"/>
      <c r="R24" s="20"/>
      <c r="S24" s="20"/>
      <c r="T24" s="20"/>
      <c r="U24" s="209"/>
    </row>
    <row r="25" spans="1:21" x14ac:dyDescent="0.25">
      <c r="A25" s="12"/>
      <c r="B25" s="81"/>
      <c r="C25" s="13"/>
      <c r="D25" s="13"/>
      <c r="E25" s="80"/>
      <c r="F25" s="18"/>
      <c r="G25" s="80"/>
      <c r="H25" s="18"/>
      <c r="I25" s="89"/>
      <c r="J25" s="59"/>
      <c r="K25" s="59"/>
      <c r="L25" s="90"/>
      <c r="M25" s="153"/>
      <c r="N25" s="188"/>
      <c r="O25" s="20"/>
      <c r="P25" s="20"/>
      <c r="Q25" s="20"/>
      <c r="R25" s="20"/>
      <c r="S25" s="20"/>
      <c r="T25" s="20"/>
      <c r="U25" s="209"/>
    </row>
    <row r="26" spans="1:21" x14ac:dyDescent="0.25">
      <c r="A26" s="12"/>
      <c r="B26" s="81"/>
      <c r="C26" s="13"/>
      <c r="D26" s="13"/>
      <c r="E26" s="80"/>
      <c r="F26" s="18"/>
      <c r="G26" s="80"/>
      <c r="H26" s="18"/>
      <c r="I26" s="89"/>
      <c r="J26" s="59"/>
      <c r="K26" s="59"/>
      <c r="L26" s="90"/>
      <c r="M26" s="153"/>
      <c r="N26" s="188"/>
      <c r="O26" s="20"/>
      <c r="P26" s="20"/>
      <c r="Q26" s="20"/>
      <c r="R26" s="20"/>
      <c r="S26" s="20"/>
      <c r="T26" s="20"/>
      <c r="U26" s="209"/>
    </row>
    <row r="27" spans="1:21" x14ac:dyDescent="0.25">
      <c r="A27" s="12"/>
      <c r="B27" s="81"/>
      <c r="C27" s="13"/>
      <c r="D27" s="13"/>
      <c r="E27" s="80"/>
      <c r="F27" s="18"/>
      <c r="G27" s="80"/>
      <c r="H27" s="18"/>
      <c r="I27" s="89"/>
      <c r="J27" s="59"/>
      <c r="K27" s="59"/>
      <c r="L27" s="90"/>
      <c r="M27" s="153"/>
      <c r="N27" s="188"/>
      <c r="O27" s="20"/>
      <c r="P27" s="20"/>
      <c r="Q27" s="20"/>
      <c r="R27" s="20"/>
      <c r="S27" s="20"/>
      <c r="T27" s="20"/>
      <c r="U27" s="209"/>
    </row>
    <row r="28" spans="1:21" x14ac:dyDescent="0.25">
      <c r="A28" s="12"/>
      <c r="B28" s="81"/>
      <c r="C28" s="13"/>
      <c r="D28" s="13"/>
      <c r="E28" s="80"/>
      <c r="F28" s="18"/>
      <c r="G28" s="80"/>
      <c r="H28" s="18"/>
      <c r="I28" s="89"/>
      <c r="J28" s="59"/>
      <c r="K28" s="59"/>
      <c r="L28" s="90"/>
      <c r="M28" s="153"/>
      <c r="N28" s="188"/>
      <c r="O28" s="20"/>
      <c r="P28" s="20"/>
      <c r="Q28" s="20"/>
      <c r="R28" s="20"/>
      <c r="S28" s="20"/>
      <c r="T28" s="20"/>
      <c r="U28" s="209"/>
    </row>
    <row r="29" spans="1:21" x14ac:dyDescent="0.25">
      <c r="A29" s="12"/>
      <c r="B29" s="81"/>
      <c r="C29" s="13"/>
      <c r="D29" s="13"/>
      <c r="E29" s="80"/>
      <c r="F29" s="18"/>
      <c r="G29" s="80"/>
      <c r="H29" s="18"/>
      <c r="I29" s="89"/>
      <c r="J29" s="59"/>
      <c r="K29" s="59"/>
      <c r="L29" s="90"/>
      <c r="M29" s="153"/>
      <c r="N29" s="188"/>
      <c r="O29" s="20"/>
      <c r="P29" s="20"/>
      <c r="Q29" s="20"/>
      <c r="R29" s="20"/>
      <c r="S29" s="20"/>
      <c r="T29" s="20"/>
      <c r="U29" s="209"/>
    </row>
    <row r="30" spans="1:21" x14ac:dyDescent="0.25">
      <c r="A30" s="12"/>
      <c r="B30" s="81"/>
      <c r="C30" s="13"/>
      <c r="D30" s="13"/>
      <c r="E30" s="80"/>
      <c r="F30" s="18"/>
      <c r="G30" s="80"/>
      <c r="H30" s="18"/>
      <c r="I30" s="89"/>
      <c r="J30" s="59"/>
      <c r="K30" s="59"/>
      <c r="L30" s="90"/>
      <c r="M30" s="153"/>
      <c r="N30" s="188"/>
      <c r="O30" s="20"/>
      <c r="P30" s="20"/>
      <c r="Q30" s="20"/>
      <c r="R30" s="20"/>
      <c r="S30" s="20"/>
      <c r="T30" s="20"/>
      <c r="U30" s="209"/>
    </row>
    <row r="31" spans="1:21" x14ac:dyDescent="0.25">
      <c r="A31" s="12"/>
      <c r="B31" s="81"/>
      <c r="C31" s="13"/>
      <c r="D31" s="13"/>
      <c r="E31" s="80"/>
      <c r="F31" s="18"/>
      <c r="G31" s="80"/>
      <c r="H31" s="18"/>
      <c r="I31" s="89"/>
      <c r="J31" s="59"/>
      <c r="K31" s="59"/>
      <c r="L31" s="90"/>
      <c r="M31" s="153"/>
      <c r="N31" s="188"/>
      <c r="O31" s="20"/>
      <c r="P31" s="20"/>
      <c r="Q31" s="20"/>
      <c r="R31" s="20"/>
      <c r="S31" s="20"/>
      <c r="T31" s="20"/>
      <c r="U31" s="209"/>
    </row>
    <row r="32" spans="1:21" x14ac:dyDescent="0.25">
      <c r="A32" s="12"/>
      <c r="B32" s="81"/>
      <c r="C32" s="13"/>
      <c r="D32" s="13"/>
      <c r="E32" s="80"/>
      <c r="F32" s="18"/>
      <c r="G32" s="80"/>
      <c r="H32" s="18"/>
      <c r="I32" s="89"/>
      <c r="J32" s="59"/>
      <c r="K32" s="59"/>
      <c r="L32" s="90"/>
      <c r="M32" s="153"/>
      <c r="N32" s="188"/>
      <c r="O32" s="20"/>
      <c r="P32" s="20"/>
      <c r="Q32" s="20"/>
      <c r="R32" s="20"/>
      <c r="S32" s="20"/>
      <c r="T32" s="20"/>
      <c r="U32" s="209"/>
    </row>
    <row r="33" spans="1:21" x14ac:dyDescent="0.25">
      <c r="A33" s="12"/>
      <c r="B33" s="81"/>
      <c r="C33" s="13"/>
      <c r="D33" s="13"/>
      <c r="E33" s="80"/>
      <c r="F33" s="18"/>
      <c r="G33" s="80"/>
      <c r="H33" s="18"/>
      <c r="I33" s="89"/>
      <c r="J33" s="59"/>
      <c r="K33" s="59"/>
      <c r="L33" s="90"/>
      <c r="M33" s="153"/>
      <c r="N33" s="188"/>
      <c r="O33" s="20"/>
      <c r="P33" s="20"/>
      <c r="Q33" s="20"/>
      <c r="R33" s="20"/>
      <c r="S33" s="20"/>
      <c r="T33" s="20"/>
      <c r="U33" s="209"/>
    </row>
    <row r="34" spans="1:21" x14ac:dyDescent="0.25">
      <c r="A34" s="12"/>
      <c r="B34" s="81"/>
      <c r="C34" s="13"/>
      <c r="D34" s="13"/>
      <c r="E34" s="80"/>
      <c r="F34" s="18"/>
      <c r="G34" s="80"/>
      <c r="H34" s="18"/>
      <c r="I34" s="89"/>
      <c r="J34" s="59"/>
      <c r="K34" s="59"/>
      <c r="L34" s="90"/>
      <c r="M34" s="153"/>
      <c r="N34" s="188"/>
      <c r="O34" s="20"/>
      <c r="P34" s="20"/>
      <c r="Q34" s="20"/>
      <c r="R34" s="20"/>
      <c r="S34" s="20"/>
      <c r="T34" s="20"/>
      <c r="U34" s="209"/>
    </row>
    <row r="35" spans="1:21" x14ac:dyDescent="0.25">
      <c r="A35" s="12"/>
      <c r="B35" s="81"/>
      <c r="C35" s="13"/>
      <c r="D35" s="13"/>
      <c r="E35" s="80"/>
      <c r="F35" s="18"/>
      <c r="G35" s="80"/>
      <c r="H35" s="18"/>
      <c r="I35" s="89"/>
      <c r="J35" s="59"/>
      <c r="K35" s="59"/>
      <c r="L35" s="90"/>
      <c r="M35" s="153"/>
      <c r="N35" s="188"/>
      <c r="O35" s="20"/>
      <c r="P35" s="20"/>
      <c r="Q35" s="20"/>
      <c r="R35" s="20"/>
      <c r="S35" s="20"/>
      <c r="T35" s="20"/>
      <c r="U35" s="209"/>
    </row>
    <row r="36" spans="1:21" x14ac:dyDescent="0.25">
      <c r="A36" s="12"/>
      <c r="B36" s="81"/>
      <c r="C36" s="13"/>
      <c r="D36" s="13"/>
      <c r="E36" s="80"/>
      <c r="F36" s="18"/>
      <c r="G36" s="80"/>
      <c r="H36" s="18"/>
      <c r="I36" s="89"/>
      <c r="J36" s="59"/>
      <c r="K36" s="59"/>
      <c r="L36" s="90"/>
      <c r="M36" s="153"/>
      <c r="N36" s="188"/>
      <c r="O36" s="20"/>
      <c r="P36" s="20"/>
      <c r="Q36" s="20"/>
      <c r="R36" s="20"/>
      <c r="S36" s="20"/>
      <c r="T36" s="20"/>
      <c r="U36" s="209"/>
    </row>
    <row r="37" spans="1:21" x14ac:dyDescent="0.25">
      <c r="A37" s="12"/>
      <c r="B37" s="81"/>
      <c r="C37" s="13"/>
      <c r="D37" s="13"/>
      <c r="E37" s="80"/>
      <c r="F37" s="18"/>
      <c r="G37" s="80"/>
      <c r="H37" s="18"/>
      <c r="I37" s="89"/>
      <c r="J37" s="59"/>
      <c r="K37" s="59"/>
      <c r="L37" s="90"/>
      <c r="M37" s="153"/>
      <c r="N37" s="188"/>
      <c r="O37" s="20"/>
      <c r="P37" s="20"/>
      <c r="Q37" s="20"/>
      <c r="R37" s="20"/>
      <c r="S37" s="20"/>
      <c r="T37" s="20"/>
      <c r="U37" s="209"/>
    </row>
    <row r="38" spans="1:21" x14ac:dyDescent="0.25">
      <c r="A38" s="12"/>
      <c r="B38" s="81"/>
      <c r="C38" s="13"/>
      <c r="D38" s="13"/>
      <c r="E38" s="80"/>
      <c r="F38" s="18"/>
      <c r="G38" s="80"/>
      <c r="H38" s="18"/>
      <c r="I38" s="89"/>
      <c r="J38" s="59"/>
      <c r="K38" s="59"/>
      <c r="L38" s="90"/>
      <c r="M38" s="153"/>
      <c r="N38" s="188"/>
      <c r="O38" s="20"/>
      <c r="P38" s="20"/>
      <c r="Q38" s="20"/>
      <c r="R38" s="20"/>
      <c r="S38" s="20"/>
      <c r="T38" s="20"/>
      <c r="U38" s="209"/>
    </row>
    <row r="39" spans="1:21" x14ac:dyDescent="0.25">
      <c r="A39" s="12"/>
      <c r="B39" s="81"/>
      <c r="C39" s="13"/>
      <c r="D39" s="13"/>
      <c r="E39" s="80"/>
      <c r="F39" s="18"/>
      <c r="G39" s="80"/>
      <c r="H39" s="18"/>
      <c r="I39" s="89"/>
      <c r="J39" s="59"/>
      <c r="K39" s="59"/>
      <c r="L39" s="90"/>
      <c r="M39" s="153"/>
      <c r="N39" s="188"/>
      <c r="O39" s="20"/>
      <c r="P39" s="20"/>
      <c r="Q39" s="20"/>
      <c r="R39" s="20"/>
      <c r="S39" s="20"/>
      <c r="T39" s="20"/>
      <c r="U39" s="209"/>
    </row>
    <row r="40" spans="1:21" x14ac:dyDescent="0.25">
      <c r="A40" s="12"/>
      <c r="B40" s="81"/>
      <c r="C40" s="13"/>
      <c r="D40" s="13"/>
      <c r="E40" s="80"/>
      <c r="F40" s="18"/>
      <c r="G40" s="80"/>
      <c r="H40" s="18"/>
      <c r="I40" s="89"/>
      <c r="J40" s="59"/>
      <c r="K40" s="59"/>
      <c r="L40" s="90"/>
      <c r="M40" s="153"/>
      <c r="N40" s="188"/>
      <c r="O40" s="20"/>
      <c r="P40" s="20"/>
      <c r="Q40" s="20"/>
      <c r="R40" s="20"/>
      <c r="S40" s="20"/>
      <c r="T40" s="20"/>
      <c r="U40" s="209"/>
    </row>
    <row r="41" spans="1:21" x14ac:dyDescent="0.25">
      <c r="A41" s="12"/>
      <c r="B41" s="81"/>
      <c r="C41" s="13"/>
      <c r="D41" s="13"/>
      <c r="E41" s="80"/>
      <c r="F41" s="18"/>
      <c r="G41" s="80"/>
      <c r="H41" s="18"/>
      <c r="I41" s="89"/>
      <c r="J41" s="59"/>
      <c r="K41" s="59"/>
      <c r="L41" s="90"/>
      <c r="M41" s="153"/>
      <c r="N41" s="188"/>
      <c r="O41" s="20"/>
      <c r="P41" s="20"/>
      <c r="Q41" s="20"/>
      <c r="R41" s="20"/>
      <c r="S41" s="20"/>
      <c r="T41" s="20"/>
      <c r="U41" s="209"/>
    </row>
    <row r="42" spans="1:21" x14ac:dyDescent="0.25">
      <c r="A42" s="12"/>
      <c r="B42" s="81"/>
      <c r="C42" s="13"/>
      <c r="D42" s="13"/>
      <c r="E42" s="80"/>
      <c r="F42" s="18"/>
      <c r="G42" s="80"/>
      <c r="H42" s="18"/>
      <c r="I42" s="89"/>
      <c r="J42" s="59"/>
      <c r="K42" s="59"/>
      <c r="L42" s="90"/>
      <c r="M42" s="153"/>
      <c r="N42" s="188"/>
      <c r="O42" s="20"/>
      <c r="P42" s="20"/>
      <c r="Q42" s="20"/>
      <c r="R42" s="20"/>
      <c r="S42" s="20"/>
      <c r="T42" s="20"/>
      <c r="U42" s="209"/>
    </row>
    <row r="43" spans="1:21" x14ac:dyDescent="0.25">
      <c r="A43" s="12"/>
      <c r="B43" s="81"/>
      <c r="C43" s="13"/>
      <c r="D43" s="13"/>
      <c r="E43" s="80"/>
      <c r="F43" s="18"/>
      <c r="G43" s="80"/>
      <c r="H43" s="18"/>
      <c r="I43" s="89"/>
      <c r="J43" s="59"/>
      <c r="K43" s="59"/>
      <c r="L43" s="90"/>
      <c r="M43" s="153"/>
      <c r="N43" s="188"/>
      <c r="O43" s="20"/>
      <c r="P43" s="20"/>
      <c r="Q43" s="20"/>
      <c r="R43" s="20"/>
      <c r="S43" s="20"/>
      <c r="T43" s="20"/>
      <c r="U43" s="209"/>
    </row>
    <row r="44" spans="1:21" x14ac:dyDescent="0.25">
      <c r="A44" s="12"/>
      <c r="B44" s="81"/>
      <c r="C44" s="13"/>
      <c r="D44" s="13"/>
      <c r="E44" s="80"/>
      <c r="F44" s="18"/>
      <c r="G44" s="80"/>
      <c r="H44" s="18"/>
      <c r="I44" s="89"/>
      <c r="J44" s="59"/>
      <c r="K44" s="59"/>
      <c r="L44" s="90"/>
      <c r="M44" s="153"/>
      <c r="N44" s="188"/>
      <c r="O44" s="20"/>
      <c r="P44" s="20"/>
      <c r="Q44" s="20"/>
      <c r="R44" s="20"/>
      <c r="S44" s="20"/>
      <c r="T44" s="20"/>
      <c r="U44" s="209"/>
    </row>
    <row r="45" spans="1:21" x14ac:dyDescent="0.25">
      <c r="A45" s="12"/>
      <c r="B45" s="81"/>
      <c r="C45" s="13"/>
      <c r="D45" s="13"/>
      <c r="E45" s="80"/>
      <c r="F45" s="18"/>
      <c r="G45" s="80"/>
      <c r="H45" s="18"/>
      <c r="I45" s="89"/>
      <c r="J45" s="59"/>
      <c r="K45" s="59"/>
      <c r="L45" s="90"/>
      <c r="M45" s="153"/>
      <c r="N45" s="188"/>
      <c r="O45" s="20"/>
      <c r="P45" s="20"/>
      <c r="Q45" s="20"/>
      <c r="R45" s="20"/>
      <c r="S45" s="20"/>
      <c r="T45" s="20"/>
      <c r="U45" s="209"/>
    </row>
    <row r="46" spans="1:21" x14ac:dyDescent="0.25">
      <c r="A46" s="12"/>
      <c r="B46" s="81"/>
      <c r="C46" s="13"/>
      <c r="D46" s="13"/>
      <c r="E46" s="80"/>
      <c r="F46" s="18"/>
      <c r="G46" s="80"/>
      <c r="H46" s="18"/>
      <c r="I46" s="89"/>
      <c r="J46" s="59"/>
      <c r="K46" s="59"/>
      <c r="L46" s="90"/>
      <c r="M46" s="153"/>
      <c r="N46" s="188"/>
      <c r="O46" s="20"/>
      <c r="P46" s="20"/>
      <c r="Q46" s="20"/>
      <c r="R46" s="20"/>
      <c r="S46" s="20"/>
      <c r="T46" s="20"/>
      <c r="U46" s="209"/>
    </row>
    <row r="47" spans="1:21" x14ac:dyDescent="0.25">
      <c r="A47" s="12"/>
      <c r="B47" s="81"/>
      <c r="C47" s="13"/>
      <c r="D47" s="13"/>
      <c r="E47" s="80"/>
      <c r="F47" s="18"/>
      <c r="G47" s="80"/>
      <c r="H47" s="18"/>
      <c r="I47" s="89"/>
      <c r="J47" s="59"/>
      <c r="K47" s="59"/>
      <c r="L47" s="90"/>
      <c r="M47" s="153"/>
      <c r="N47" s="188"/>
      <c r="O47" s="20"/>
      <c r="P47" s="20"/>
      <c r="Q47" s="20"/>
      <c r="R47" s="20"/>
      <c r="S47" s="20"/>
      <c r="T47" s="20"/>
      <c r="U47" s="209"/>
    </row>
    <row r="48" spans="1:21" x14ac:dyDescent="0.25">
      <c r="A48" s="12"/>
      <c r="B48" s="81"/>
      <c r="C48" s="13"/>
      <c r="D48" s="13"/>
      <c r="E48" s="80"/>
      <c r="F48" s="18"/>
      <c r="G48" s="80"/>
      <c r="H48" s="18"/>
      <c r="I48" s="89"/>
      <c r="J48" s="59"/>
      <c r="K48" s="59"/>
      <c r="L48" s="90"/>
      <c r="M48" s="153"/>
      <c r="N48" s="188"/>
      <c r="O48" s="20"/>
      <c r="P48" s="20"/>
      <c r="Q48" s="20"/>
      <c r="R48" s="20"/>
      <c r="S48" s="20"/>
      <c r="T48" s="20"/>
      <c r="U48" s="209"/>
    </row>
    <row r="49" spans="1:21" x14ac:dyDescent="0.25">
      <c r="A49" s="12"/>
      <c r="B49" s="81"/>
      <c r="C49" s="13"/>
      <c r="D49" s="13"/>
      <c r="E49" s="80"/>
      <c r="F49" s="18"/>
      <c r="G49" s="80"/>
      <c r="H49" s="18"/>
      <c r="I49" s="89"/>
      <c r="J49" s="59"/>
      <c r="K49" s="59"/>
      <c r="L49" s="90"/>
      <c r="M49" s="153"/>
      <c r="N49" s="188"/>
      <c r="O49" s="20"/>
      <c r="P49" s="20"/>
      <c r="Q49" s="20"/>
      <c r="R49" s="20"/>
      <c r="S49" s="20"/>
      <c r="T49" s="20"/>
      <c r="U49" s="209"/>
    </row>
    <row r="50" spans="1:21" x14ac:dyDescent="0.25">
      <c r="A50" s="12"/>
      <c r="B50" s="81"/>
      <c r="C50" s="13"/>
      <c r="D50" s="13"/>
      <c r="E50" s="80"/>
      <c r="F50" s="18"/>
      <c r="G50" s="80"/>
      <c r="H50" s="18"/>
      <c r="I50" s="89"/>
      <c r="J50" s="59"/>
      <c r="K50" s="59"/>
      <c r="L50" s="90"/>
      <c r="M50" s="153"/>
      <c r="N50" s="188"/>
      <c r="O50" s="20"/>
      <c r="P50" s="20"/>
      <c r="Q50" s="20"/>
      <c r="R50" s="20"/>
      <c r="S50" s="20"/>
      <c r="T50" s="20"/>
      <c r="U50" s="209"/>
    </row>
    <row r="51" spans="1:21" x14ac:dyDescent="0.25">
      <c r="A51" s="12"/>
      <c r="B51" s="81"/>
      <c r="C51" s="13"/>
      <c r="D51" s="13"/>
      <c r="E51" s="80"/>
      <c r="F51" s="18"/>
      <c r="G51" s="80"/>
      <c r="H51" s="18"/>
      <c r="I51" s="89"/>
      <c r="J51" s="59"/>
      <c r="K51" s="59"/>
      <c r="L51" s="90"/>
      <c r="M51" s="153"/>
      <c r="N51" s="188"/>
      <c r="O51" s="20"/>
      <c r="P51" s="20"/>
      <c r="Q51" s="20"/>
      <c r="R51" s="20"/>
      <c r="S51" s="20"/>
      <c r="T51" s="20"/>
      <c r="U51" s="209"/>
    </row>
    <row r="52" spans="1:21" x14ac:dyDescent="0.25">
      <c r="A52" s="12"/>
      <c r="B52" s="81"/>
      <c r="C52" s="13"/>
      <c r="D52" s="13"/>
      <c r="E52" s="80"/>
      <c r="F52" s="18"/>
      <c r="G52" s="80"/>
      <c r="H52" s="18"/>
      <c r="I52" s="89"/>
      <c r="J52" s="59"/>
      <c r="K52" s="59"/>
      <c r="L52" s="90"/>
      <c r="M52" s="153"/>
      <c r="N52" s="188"/>
      <c r="O52" s="20"/>
      <c r="P52" s="20"/>
      <c r="Q52" s="20"/>
      <c r="R52" s="20"/>
      <c r="S52" s="20"/>
      <c r="T52" s="20"/>
      <c r="U52" s="209"/>
    </row>
    <row r="53" spans="1:21" x14ac:dyDescent="0.25">
      <c r="A53" s="12"/>
      <c r="B53" s="81"/>
      <c r="C53" s="13"/>
      <c r="D53" s="13"/>
      <c r="E53" s="80"/>
      <c r="F53" s="18"/>
      <c r="G53" s="80"/>
      <c r="H53" s="18"/>
      <c r="I53" s="89"/>
      <c r="J53" s="59"/>
      <c r="K53" s="59"/>
      <c r="L53" s="90"/>
      <c r="M53" s="153"/>
      <c r="N53" s="188"/>
      <c r="O53" s="20"/>
      <c r="P53" s="20"/>
      <c r="Q53" s="20"/>
      <c r="R53" s="20"/>
      <c r="S53" s="20"/>
      <c r="T53" s="20"/>
      <c r="U53" s="209"/>
    </row>
    <row r="54" spans="1:21" x14ac:dyDescent="0.25">
      <c r="A54" s="12"/>
      <c r="B54" s="81"/>
      <c r="C54" s="13"/>
      <c r="D54" s="13"/>
      <c r="E54" s="80"/>
      <c r="F54" s="18"/>
      <c r="G54" s="80"/>
      <c r="H54" s="18"/>
      <c r="I54" s="89"/>
      <c r="J54" s="59"/>
      <c r="K54" s="59"/>
      <c r="L54" s="90"/>
      <c r="M54" s="153"/>
      <c r="N54" s="188"/>
      <c r="O54" s="20"/>
      <c r="P54" s="20"/>
      <c r="Q54" s="20"/>
      <c r="R54" s="20"/>
      <c r="S54" s="20"/>
      <c r="T54" s="20"/>
      <c r="U54" s="209"/>
    </row>
    <row r="55" spans="1:21" x14ac:dyDescent="0.25">
      <c r="A55" s="12"/>
      <c r="B55" s="81"/>
      <c r="C55" s="13"/>
      <c r="D55" s="13"/>
      <c r="E55" s="80"/>
      <c r="F55" s="18"/>
      <c r="G55" s="80"/>
      <c r="H55" s="18"/>
      <c r="I55" s="89"/>
      <c r="J55" s="59"/>
      <c r="K55" s="59"/>
      <c r="L55" s="90"/>
      <c r="M55" s="153"/>
      <c r="N55" s="188"/>
      <c r="O55" s="20"/>
      <c r="P55" s="20"/>
      <c r="Q55" s="20"/>
      <c r="R55" s="20"/>
      <c r="S55" s="20"/>
      <c r="T55" s="20"/>
      <c r="U55" s="209"/>
    </row>
    <row r="56" spans="1:21" x14ac:dyDescent="0.25">
      <c r="A56" s="12"/>
      <c r="B56" s="81"/>
      <c r="C56" s="13"/>
      <c r="D56" s="13"/>
      <c r="E56" s="80"/>
      <c r="F56" s="18"/>
      <c r="G56" s="80"/>
      <c r="H56" s="18"/>
      <c r="I56" s="89"/>
      <c r="J56" s="59"/>
      <c r="K56" s="59"/>
      <c r="L56" s="90"/>
      <c r="M56" s="153"/>
      <c r="N56" s="188"/>
      <c r="O56" s="20"/>
      <c r="P56" s="20"/>
      <c r="Q56" s="20"/>
      <c r="R56" s="20"/>
      <c r="S56" s="20"/>
      <c r="T56" s="20"/>
      <c r="U56" s="209"/>
    </row>
    <row r="57" spans="1:21" x14ac:dyDescent="0.25">
      <c r="A57" s="12"/>
      <c r="B57" s="81"/>
      <c r="C57" s="13"/>
      <c r="D57" s="13"/>
      <c r="E57" s="80"/>
      <c r="F57" s="18"/>
      <c r="G57" s="80"/>
      <c r="H57" s="18"/>
      <c r="I57" s="89"/>
      <c r="J57" s="59"/>
      <c r="K57" s="59"/>
      <c r="L57" s="90"/>
      <c r="M57" s="153"/>
      <c r="N57" s="188"/>
      <c r="O57" s="20"/>
      <c r="P57" s="20"/>
      <c r="Q57" s="20"/>
      <c r="R57" s="20"/>
      <c r="S57" s="20"/>
      <c r="T57" s="20"/>
      <c r="U57" s="209"/>
    </row>
    <row r="58" spans="1:21" x14ac:dyDescent="0.25">
      <c r="A58" s="12"/>
      <c r="B58" s="81"/>
      <c r="C58" s="13"/>
      <c r="D58" s="13"/>
      <c r="E58" s="80"/>
      <c r="F58" s="18"/>
      <c r="G58" s="80"/>
      <c r="H58" s="18"/>
      <c r="I58" s="89"/>
      <c r="J58" s="59"/>
      <c r="K58" s="59"/>
      <c r="L58" s="90"/>
      <c r="M58" s="153"/>
      <c r="N58" s="188"/>
      <c r="O58" s="20"/>
      <c r="P58" s="20"/>
      <c r="Q58" s="20"/>
      <c r="R58" s="20"/>
      <c r="S58" s="20"/>
      <c r="T58" s="20"/>
      <c r="U58" s="209"/>
    </row>
    <row r="59" spans="1:21" x14ac:dyDescent="0.25">
      <c r="A59" s="12"/>
      <c r="B59" s="81"/>
      <c r="C59" s="13"/>
      <c r="D59" s="13"/>
      <c r="E59" s="80"/>
      <c r="F59" s="18"/>
      <c r="G59" s="80"/>
      <c r="H59" s="18"/>
      <c r="I59" s="89"/>
      <c r="J59" s="59"/>
      <c r="K59" s="59"/>
      <c r="L59" s="90"/>
      <c r="M59" s="153"/>
      <c r="N59" s="188"/>
      <c r="O59" s="20"/>
      <c r="P59" s="20"/>
      <c r="Q59" s="20"/>
      <c r="R59" s="20"/>
      <c r="S59" s="20"/>
      <c r="T59" s="20"/>
      <c r="U59" s="209"/>
    </row>
    <row r="60" spans="1:21" x14ac:dyDescent="0.25">
      <c r="A60" s="12"/>
      <c r="B60" s="81"/>
      <c r="C60" s="13"/>
      <c r="D60" s="13"/>
      <c r="E60" s="80"/>
      <c r="F60" s="18"/>
      <c r="G60" s="80"/>
      <c r="H60" s="18"/>
      <c r="I60" s="89"/>
      <c r="J60" s="59"/>
      <c r="K60" s="59"/>
      <c r="L60" s="90"/>
      <c r="M60" s="153"/>
      <c r="N60" s="188"/>
      <c r="O60" s="20"/>
      <c r="P60" s="20"/>
      <c r="Q60" s="20"/>
      <c r="R60" s="20"/>
      <c r="S60" s="20"/>
      <c r="T60" s="20"/>
      <c r="U60" s="209"/>
    </row>
    <row r="61" spans="1:21" x14ac:dyDescent="0.25">
      <c r="A61" s="12"/>
      <c r="B61" s="81"/>
      <c r="C61" s="13"/>
      <c r="D61" s="13"/>
      <c r="E61" s="80"/>
      <c r="F61" s="18"/>
      <c r="G61" s="80"/>
      <c r="H61" s="18"/>
      <c r="I61" s="89"/>
      <c r="J61" s="59"/>
      <c r="K61" s="59"/>
      <c r="L61" s="90"/>
      <c r="M61" s="153"/>
      <c r="N61" s="188"/>
      <c r="O61" s="20"/>
      <c r="P61" s="20"/>
      <c r="Q61" s="20"/>
      <c r="R61" s="20"/>
      <c r="S61" s="20"/>
      <c r="T61" s="20"/>
      <c r="U61" s="209"/>
    </row>
    <row r="62" spans="1:21" x14ac:dyDescent="0.25">
      <c r="A62" s="12"/>
      <c r="B62" s="81"/>
      <c r="C62" s="13"/>
      <c r="D62" s="13"/>
      <c r="E62" s="80"/>
      <c r="F62" s="18"/>
      <c r="G62" s="80"/>
      <c r="H62" s="18"/>
      <c r="I62" s="89"/>
      <c r="J62" s="59"/>
      <c r="K62" s="59"/>
      <c r="L62" s="90"/>
      <c r="M62" s="153"/>
      <c r="N62" s="188"/>
      <c r="O62" s="20"/>
      <c r="P62" s="20"/>
      <c r="Q62" s="20"/>
      <c r="R62" s="20"/>
      <c r="S62" s="20"/>
      <c r="T62" s="20"/>
      <c r="U62" s="209"/>
    </row>
    <row r="63" spans="1:21" x14ac:dyDescent="0.25">
      <c r="A63" s="12"/>
      <c r="B63" s="81"/>
      <c r="C63" s="13"/>
      <c r="D63" s="13"/>
      <c r="E63" s="80"/>
      <c r="F63" s="18"/>
      <c r="G63" s="80"/>
      <c r="H63" s="18"/>
      <c r="I63" s="89"/>
      <c r="J63" s="59"/>
      <c r="K63" s="59"/>
      <c r="L63" s="90"/>
      <c r="M63" s="153"/>
      <c r="N63" s="188"/>
      <c r="O63" s="20"/>
      <c r="P63" s="20"/>
      <c r="Q63" s="20"/>
      <c r="R63" s="20"/>
      <c r="S63" s="20"/>
      <c r="T63" s="20"/>
      <c r="U63" s="209"/>
    </row>
    <row r="64" spans="1:21" x14ac:dyDescent="0.25">
      <c r="A64" s="12"/>
      <c r="B64" s="81"/>
      <c r="C64" s="13"/>
      <c r="D64" s="13"/>
      <c r="E64" s="80"/>
      <c r="F64" s="18"/>
      <c r="G64" s="80"/>
      <c r="H64" s="18"/>
      <c r="I64" s="89"/>
      <c r="J64" s="59"/>
      <c r="K64" s="59"/>
      <c r="L64" s="90"/>
      <c r="M64" s="153"/>
      <c r="N64" s="188"/>
      <c r="O64" s="20"/>
      <c r="P64" s="20"/>
      <c r="Q64" s="20"/>
      <c r="R64" s="20"/>
      <c r="S64" s="20"/>
      <c r="T64" s="20"/>
      <c r="U64" s="209"/>
    </row>
    <row r="65" spans="1:21" x14ac:dyDescent="0.25">
      <c r="A65" s="12"/>
      <c r="B65" s="81"/>
      <c r="C65" s="13"/>
      <c r="D65" s="13"/>
      <c r="E65" s="80"/>
      <c r="F65" s="18"/>
      <c r="G65" s="80"/>
      <c r="H65" s="18"/>
      <c r="I65" s="89"/>
      <c r="J65" s="59"/>
      <c r="K65" s="59"/>
      <c r="L65" s="90"/>
      <c r="M65" s="153"/>
      <c r="N65" s="188"/>
      <c r="O65" s="20"/>
      <c r="P65" s="20"/>
      <c r="Q65" s="20"/>
      <c r="R65" s="20"/>
      <c r="S65" s="20"/>
      <c r="T65" s="20"/>
      <c r="U65" s="209"/>
    </row>
    <row r="66" spans="1:21" x14ac:dyDescent="0.25">
      <c r="A66" s="12"/>
      <c r="B66" s="81"/>
      <c r="C66" s="13"/>
      <c r="D66" s="13"/>
      <c r="E66" s="80"/>
      <c r="F66" s="18"/>
      <c r="G66" s="80"/>
      <c r="H66" s="18"/>
      <c r="I66" s="89"/>
      <c r="J66" s="59"/>
      <c r="K66" s="59"/>
      <c r="L66" s="90"/>
      <c r="M66" s="153"/>
      <c r="N66" s="188"/>
      <c r="O66" s="20"/>
      <c r="P66" s="20"/>
      <c r="Q66" s="20"/>
      <c r="R66" s="20"/>
      <c r="S66" s="20"/>
      <c r="T66" s="20"/>
      <c r="U66" s="209"/>
    </row>
    <row r="67" spans="1:21" x14ac:dyDescent="0.25">
      <c r="A67" s="12"/>
      <c r="B67" s="81"/>
      <c r="C67" s="13"/>
      <c r="D67" s="13"/>
      <c r="E67" s="80"/>
      <c r="F67" s="18"/>
      <c r="G67" s="80"/>
      <c r="H67" s="18"/>
      <c r="I67" s="89"/>
      <c r="J67" s="59"/>
      <c r="K67" s="59"/>
      <c r="L67" s="90"/>
      <c r="M67" s="153"/>
      <c r="N67" s="188"/>
      <c r="O67" s="20"/>
      <c r="P67" s="20"/>
      <c r="Q67" s="20"/>
      <c r="R67" s="20"/>
      <c r="S67" s="20"/>
      <c r="T67" s="20"/>
      <c r="U67" s="209"/>
    </row>
    <row r="68" spans="1:21" x14ac:dyDescent="0.25">
      <c r="A68" s="12"/>
      <c r="B68" s="81"/>
      <c r="C68" s="13"/>
      <c r="D68" s="13"/>
      <c r="E68" s="80"/>
      <c r="F68" s="18"/>
      <c r="G68" s="80"/>
      <c r="H68" s="18"/>
      <c r="I68" s="89"/>
      <c r="J68" s="59"/>
      <c r="K68" s="59"/>
      <c r="L68" s="90"/>
      <c r="M68" s="153"/>
      <c r="N68" s="188"/>
      <c r="O68" s="20"/>
      <c r="P68" s="20"/>
      <c r="Q68" s="20"/>
      <c r="R68" s="20"/>
      <c r="S68" s="20"/>
      <c r="T68" s="20"/>
      <c r="U68" s="209"/>
    </row>
    <row r="69" spans="1:21" x14ac:dyDescent="0.25">
      <c r="A69" s="12"/>
      <c r="B69" s="81"/>
      <c r="C69" s="13"/>
      <c r="D69" s="13"/>
      <c r="E69" s="80"/>
      <c r="F69" s="18"/>
      <c r="G69" s="80"/>
      <c r="H69" s="18"/>
      <c r="I69" s="89"/>
      <c r="J69" s="59"/>
      <c r="K69" s="59"/>
      <c r="L69" s="90"/>
      <c r="M69" s="153"/>
      <c r="N69" s="188"/>
      <c r="O69" s="20"/>
      <c r="P69" s="20"/>
      <c r="Q69" s="20"/>
      <c r="R69" s="20"/>
      <c r="S69" s="20"/>
      <c r="T69" s="20"/>
      <c r="U69" s="209"/>
    </row>
    <row r="70" spans="1:21" x14ac:dyDescent="0.25">
      <c r="A70" s="12"/>
      <c r="B70" s="81"/>
      <c r="C70" s="13"/>
      <c r="D70" s="13"/>
      <c r="E70" s="80"/>
      <c r="F70" s="18"/>
      <c r="G70" s="80"/>
      <c r="H70" s="18"/>
      <c r="I70" s="89"/>
      <c r="J70" s="59"/>
      <c r="K70" s="59"/>
      <c r="L70" s="90"/>
      <c r="M70" s="153"/>
      <c r="N70" s="188"/>
      <c r="O70" s="20"/>
      <c r="P70" s="20"/>
      <c r="Q70" s="20"/>
      <c r="R70" s="20"/>
      <c r="S70" s="20"/>
      <c r="T70" s="20"/>
      <c r="U70" s="209"/>
    </row>
    <row r="71" spans="1:21" x14ac:dyDescent="0.25">
      <c r="A71" s="12"/>
      <c r="B71" s="81"/>
      <c r="C71" s="13"/>
      <c r="D71" s="13"/>
      <c r="E71" s="80"/>
      <c r="F71" s="18"/>
      <c r="G71" s="80"/>
      <c r="H71" s="18"/>
      <c r="I71" s="89"/>
      <c r="J71" s="59"/>
      <c r="K71" s="59"/>
      <c r="L71" s="90"/>
      <c r="M71" s="153"/>
      <c r="N71" s="188"/>
      <c r="O71" s="20"/>
      <c r="P71" s="20"/>
      <c r="Q71" s="20"/>
      <c r="R71" s="20"/>
      <c r="S71" s="20"/>
      <c r="T71" s="20"/>
      <c r="U71" s="209"/>
    </row>
    <row r="72" spans="1:21" x14ac:dyDescent="0.25">
      <c r="A72" s="12"/>
      <c r="B72" s="81"/>
      <c r="C72" s="13"/>
      <c r="D72" s="13"/>
      <c r="E72" s="80"/>
      <c r="F72" s="18"/>
      <c r="G72" s="80"/>
      <c r="H72" s="18"/>
      <c r="I72" s="89"/>
      <c r="J72" s="59"/>
      <c r="K72" s="59"/>
      <c r="L72" s="90"/>
      <c r="M72" s="153"/>
      <c r="N72" s="188"/>
      <c r="O72" s="20"/>
      <c r="P72" s="20"/>
      <c r="Q72" s="20"/>
      <c r="R72" s="20"/>
      <c r="S72" s="20"/>
      <c r="T72" s="20"/>
      <c r="U72" s="209"/>
    </row>
    <row r="73" spans="1:21" x14ac:dyDescent="0.25">
      <c r="A73" s="12"/>
      <c r="B73" s="81"/>
      <c r="C73" s="13"/>
      <c r="D73" s="13"/>
      <c r="E73" s="80"/>
      <c r="F73" s="18"/>
      <c r="G73" s="80"/>
      <c r="H73" s="18"/>
      <c r="I73" s="89"/>
      <c r="J73" s="59"/>
      <c r="K73" s="59"/>
      <c r="L73" s="90"/>
      <c r="M73" s="153"/>
      <c r="N73" s="188"/>
      <c r="O73" s="20"/>
      <c r="P73" s="20"/>
      <c r="Q73" s="20"/>
      <c r="R73" s="20"/>
      <c r="S73" s="20"/>
      <c r="T73" s="20"/>
      <c r="U73" s="209"/>
    </row>
    <row r="74" spans="1:21" x14ac:dyDescent="0.25">
      <c r="A74" s="12"/>
      <c r="B74" s="81"/>
      <c r="C74" s="13"/>
      <c r="D74" s="13"/>
      <c r="E74" s="80"/>
      <c r="F74" s="18"/>
      <c r="G74" s="80"/>
      <c r="H74" s="18"/>
      <c r="I74" s="89"/>
      <c r="J74" s="59"/>
      <c r="K74" s="59"/>
      <c r="L74" s="90"/>
      <c r="M74" s="153"/>
      <c r="N74" s="188"/>
      <c r="O74" s="20"/>
      <c r="P74" s="20"/>
      <c r="Q74" s="20"/>
      <c r="R74" s="20"/>
      <c r="S74" s="20"/>
      <c r="T74" s="20"/>
      <c r="U74" s="209"/>
    </row>
    <row r="75" spans="1:21" x14ac:dyDescent="0.25">
      <c r="A75" s="12"/>
      <c r="B75" s="81"/>
      <c r="C75" s="13"/>
      <c r="D75" s="13"/>
      <c r="E75" s="80"/>
      <c r="F75" s="18"/>
      <c r="G75" s="80"/>
      <c r="H75" s="18"/>
      <c r="I75" s="89"/>
      <c r="J75" s="59"/>
      <c r="K75" s="59"/>
      <c r="L75" s="90"/>
      <c r="M75" s="153"/>
      <c r="N75" s="188"/>
      <c r="O75" s="20"/>
      <c r="P75" s="20"/>
      <c r="Q75" s="20"/>
      <c r="R75" s="20"/>
      <c r="S75" s="20"/>
      <c r="T75" s="20"/>
      <c r="U75" s="209"/>
    </row>
    <row r="76" spans="1:21" x14ac:dyDescent="0.25">
      <c r="A76" s="12"/>
      <c r="B76" s="81"/>
      <c r="C76" s="13"/>
      <c r="D76" s="13"/>
      <c r="E76" s="80"/>
      <c r="F76" s="18"/>
      <c r="G76" s="80"/>
      <c r="H76" s="18"/>
      <c r="I76" s="89"/>
      <c r="J76" s="59"/>
      <c r="K76" s="59"/>
      <c r="L76" s="90"/>
      <c r="M76" s="153"/>
      <c r="N76" s="188"/>
      <c r="O76" s="20"/>
      <c r="P76" s="20"/>
      <c r="Q76" s="20"/>
      <c r="R76" s="20"/>
      <c r="S76" s="20"/>
      <c r="T76" s="20"/>
      <c r="U76" s="209"/>
    </row>
    <row r="77" spans="1:21" x14ac:dyDescent="0.25">
      <c r="A77" s="12"/>
      <c r="B77" s="81"/>
      <c r="C77" s="13"/>
      <c r="D77" s="13"/>
      <c r="E77" s="80"/>
      <c r="F77" s="18"/>
      <c r="G77" s="80"/>
      <c r="H77" s="18"/>
      <c r="I77" s="89"/>
      <c r="J77" s="59"/>
      <c r="K77" s="59"/>
      <c r="L77" s="90"/>
      <c r="M77" s="153"/>
      <c r="N77" s="188"/>
      <c r="O77" s="20"/>
      <c r="P77" s="20"/>
      <c r="Q77" s="20"/>
      <c r="R77" s="20"/>
      <c r="S77" s="20"/>
      <c r="T77" s="20"/>
      <c r="U77" s="209"/>
    </row>
    <row r="78" spans="1:21" x14ac:dyDescent="0.25">
      <c r="A78" s="12"/>
      <c r="B78" s="81"/>
      <c r="C78" s="13"/>
      <c r="D78" s="13"/>
      <c r="E78" s="80"/>
      <c r="F78" s="18"/>
      <c r="G78" s="80"/>
      <c r="H78" s="18"/>
      <c r="I78" s="89"/>
      <c r="J78" s="59"/>
      <c r="K78" s="59"/>
      <c r="L78" s="90"/>
      <c r="M78" s="153"/>
      <c r="N78" s="188"/>
      <c r="O78" s="20"/>
      <c r="P78" s="20"/>
      <c r="Q78" s="20"/>
      <c r="R78" s="20"/>
      <c r="S78" s="20"/>
      <c r="T78" s="20"/>
      <c r="U78" s="209"/>
    </row>
    <row r="79" spans="1:21" x14ac:dyDescent="0.25">
      <c r="A79" s="12"/>
      <c r="B79" s="81"/>
      <c r="C79" s="13"/>
      <c r="D79" s="13"/>
      <c r="E79" s="80"/>
      <c r="F79" s="18"/>
      <c r="G79" s="80"/>
      <c r="H79" s="18"/>
      <c r="I79" s="89"/>
      <c r="J79" s="59"/>
      <c r="K79" s="59"/>
      <c r="L79" s="90"/>
      <c r="M79" s="153"/>
      <c r="N79" s="188"/>
      <c r="O79" s="20"/>
      <c r="P79" s="20"/>
      <c r="Q79" s="20"/>
      <c r="R79" s="20"/>
      <c r="S79" s="20"/>
      <c r="T79" s="20"/>
      <c r="U79" s="209"/>
    </row>
    <row r="80" spans="1:21" x14ac:dyDescent="0.25">
      <c r="A80" s="12"/>
      <c r="B80" s="81"/>
      <c r="C80" s="13"/>
      <c r="D80" s="13"/>
      <c r="E80" s="80"/>
      <c r="F80" s="18"/>
      <c r="G80" s="80"/>
      <c r="H80" s="18"/>
      <c r="I80" s="89"/>
      <c r="J80" s="59"/>
      <c r="K80" s="59"/>
      <c r="L80" s="90"/>
      <c r="M80" s="153"/>
      <c r="N80" s="188"/>
      <c r="O80" s="20"/>
      <c r="P80" s="20"/>
      <c r="Q80" s="20"/>
      <c r="R80" s="20"/>
      <c r="S80" s="20"/>
      <c r="T80" s="20"/>
      <c r="U80" s="209"/>
    </row>
    <row r="81" spans="1:21" x14ac:dyDescent="0.25">
      <c r="A81" s="12"/>
      <c r="B81" s="81"/>
      <c r="C81" s="13"/>
      <c r="D81" s="13"/>
      <c r="E81" s="80"/>
      <c r="F81" s="18"/>
      <c r="G81" s="80"/>
      <c r="H81" s="18"/>
      <c r="I81" s="89"/>
      <c r="J81" s="59"/>
      <c r="K81" s="59"/>
      <c r="L81" s="90"/>
      <c r="M81" s="153"/>
      <c r="N81" s="188"/>
      <c r="O81" s="20"/>
      <c r="P81" s="20"/>
      <c r="Q81" s="20"/>
      <c r="R81" s="20"/>
      <c r="S81" s="20"/>
      <c r="T81" s="20"/>
      <c r="U81" s="209"/>
    </row>
    <row r="82" spans="1:21" x14ac:dyDescent="0.25">
      <c r="A82" s="12"/>
      <c r="B82" s="81"/>
      <c r="C82" s="13"/>
      <c r="D82" s="13"/>
      <c r="E82" s="80"/>
      <c r="F82" s="18"/>
      <c r="G82" s="80"/>
      <c r="H82" s="18"/>
      <c r="I82" s="89"/>
      <c r="J82" s="59"/>
      <c r="K82" s="59"/>
      <c r="L82" s="90"/>
      <c r="M82" s="153"/>
      <c r="N82" s="188"/>
      <c r="O82" s="20"/>
      <c r="P82" s="20"/>
      <c r="Q82" s="20"/>
      <c r="R82" s="20"/>
      <c r="S82" s="20"/>
      <c r="T82" s="20"/>
      <c r="U82" s="209"/>
    </row>
    <row r="83" spans="1:21" x14ac:dyDescent="0.25">
      <c r="A83" s="12"/>
      <c r="B83" s="81"/>
      <c r="C83" s="13"/>
      <c r="D83" s="13"/>
      <c r="E83" s="80"/>
      <c r="F83" s="18"/>
      <c r="G83" s="80"/>
      <c r="H83" s="18"/>
      <c r="I83" s="89"/>
      <c r="J83" s="59"/>
      <c r="K83" s="59"/>
      <c r="L83" s="90"/>
      <c r="M83" s="153"/>
      <c r="N83" s="188"/>
      <c r="O83" s="20"/>
      <c r="P83" s="20"/>
      <c r="Q83" s="20"/>
      <c r="R83" s="20"/>
      <c r="S83" s="20"/>
      <c r="T83" s="20"/>
      <c r="U83" s="209"/>
    </row>
    <row r="84" spans="1:21" x14ac:dyDescent="0.25">
      <c r="A84" s="12"/>
      <c r="B84" s="81"/>
      <c r="C84" s="13"/>
      <c r="D84" s="13"/>
      <c r="E84" s="80"/>
      <c r="F84" s="18"/>
      <c r="G84" s="80"/>
      <c r="H84" s="18"/>
      <c r="I84" s="89"/>
      <c r="J84" s="59"/>
      <c r="K84" s="59"/>
      <c r="L84" s="90"/>
      <c r="M84" s="153"/>
      <c r="N84" s="188"/>
      <c r="O84" s="20"/>
      <c r="P84" s="20"/>
      <c r="Q84" s="20"/>
      <c r="R84" s="20"/>
      <c r="S84" s="20"/>
      <c r="T84" s="20"/>
      <c r="U84" s="209"/>
    </row>
    <row r="85" spans="1:21" x14ac:dyDescent="0.25">
      <c r="A85" s="12"/>
      <c r="B85" s="81"/>
      <c r="C85" s="13"/>
      <c r="D85" s="13"/>
      <c r="E85" s="80"/>
      <c r="F85" s="18"/>
      <c r="G85" s="80"/>
      <c r="H85" s="18"/>
      <c r="I85" s="89"/>
      <c r="J85" s="59"/>
      <c r="K85" s="59"/>
      <c r="L85" s="90"/>
      <c r="M85" s="153"/>
      <c r="N85" s="188"/>
      <c r="O85" s="20"/>
      <c r="P85" s="20"/>
      <c r="Q85" s="20"/>
      <c r="R85" s="20"/>
      <c r="S85" s="20"/>
      <c r="T85" s="20"/>
      <c r="U85" s="209"/>
    </row>
    <row r="86" spans="1:21" x14ac:dyDescent="0.25">
      <c r="A86" s="12"/>
      <c r="B86" s="81"/>
      <c r="C86" s="13"/>
      <c r="D86" s="13"/>
      <c r="E86" s="80"/>
      <c r="F86" s="18"/>
      <c r="G86" s="80"/>
      <c r="H86" s="18"/>
      <c r="I86" s="89"/>
      <c r="J86" s="59"/>
      <c r="K86" s="59"/>
      <c r="L86" s="90"/>
      <c r="M86" s="153"/>
      <c r="N86" s="188"/>
      <c r="O86" s="20"/>
      <c r="P86" s="20"/>
      <c r="Q86" s="20"/>
      <c r="R86" s="20"/>
      <c r="S86" s="20"/>
      <c r="T86" s="20"/>
      <c r="U86" s="209"/>
    </row>
    <row r="87" spans="1:21" x14ac:dyDescent="0.25">
      <c r="A87" s="12"/>
      <c r="B87" s="81"/>
      <c r="C87" s="13"/>
      <c r="D87" s="13"/>
      <c r="E87" s="80"/>
      <c r="F87" s="18"/>
      <c r="G87" s="80"/>
      <c r="H87" s="18"/>
      <c r="I87" s="89"/>
      <c r="J87" s="59"/>
      <c r="K87" s="59"/>
      <c r="L87" s="90"/>
      <c r="M87" s="153"/>
      <c r="N87" s="188"/>
      <c r="O87" s="20"/>
      <c r="P87" s="20"/>
      <c r="Q87" s="20"/>
      <c r="R87" s="20"/>
      <c r="S87" s="20"/>
      <c r="T87" s="20"/>
      <c r="U87" s="209"/>
    </row>
    <row r="88" spans="1:21" x14ac:dyDescent="0.25">
      <c r="A88" s="12"/>
      <c r="B88" s="81"/>
      <c r="C88" s="13"/>
      <c r="D88" s="13"/>
      <c r="E88" s="80"/>
      <c r="F88" s="18"/>
      <c r="G88" s="80"/>
      <c r="H88" s="18"/>
      <c r="I88" s="89"/>
      <c r="J88" s="59"/>
      <c r="K88" s="59"/>
      <c r="L88" s="90"/>
      <c r="M88" s="153"/>
      <c r="N88" s="188"/>
      <c r="O88" s="20"/>
      <c r="P88" s="20"/>
      <c r="Q88" s="20"/>
      <c r="R88" s="20"/>
      <c r="S88" s="20"/>
      <c r="T88" s="20"/>
      <c r="U88" s="209"/>
    </row>
    <row r="89" spans="1:21" x14ac:dyDescent="0.25">
      <c r="A89" s="12"/>
      <c r="B89" s="81"/>
      <c r="C89" s="13"/>
      <c r="D89" s="13"/>
      <c r="E89" s="80"/>
      <c r="F89" s="18"/>
      <c r="G89" s="80"/>
      <c r="H89" s="18"/>
      <c r="I89" s="89"/>
      <c r="J89" s="59"/>
      <c r="K89" s="59"/>
      <c r="L89" s="90"/>
      <c r="M89" s="153"/>
      <c r="N89" s="188"/>
      <c r="O89" s="20"/>
      <c r="P89" s="20"/>
      <c r="Q89" s="20"/>
      <c r="R89" s="20"/>
      <c r="S89" s="20"/>
      <c r="T89" s="20"/>
      <c r="U89" s="209"/>
    </row>
    <row r="90" spans="1:21" x14ac:dyDescent="0.25">
      <c r="A90" s="12"/>
      <c r="B90" s="81"/>
      <c r="C90" s="13"/>
      <c r="D90" s="13"/>
      <c r="E90" s="80"/>
      <c r="F90" s="18"/>
      <c r="G90" s="80"/>
      <c r="H90" s="18"/>
      <c r="I90" s="89"/>
      <c r="J90" s="59"/>
      <c r="K90" s="59"/>
      <c r="L90" s="90"/>
      <c r="M90" s="153"/>
      <c r="N90" s="188"/>
      <c r="O90" s="20"/>
      <c r="P90" s="20"/>
      <c r="Q90" s="20"/>
      <c r="R90" s="20"/>
      <c r="S90" s="20"/>
      <c r="T90" s="20"/>
      <c r="U90" s="209"/>
    </row>
    <row r="91" spans="1:21" x14ac:dyDescent="0.25">
      <c r="A91" s="12"/>
      <c r="B91" s="81"/>
      <c r="C91" s="13"/>
      <c r="D91" s="13"/>
      <c r="E91" s="80"/>
      <c r="F91" s="18"/>
      <c r="G91" s="80"/>
      <c r="H91" s="18"/>
      <c r="I91" s="89"/>
      <c r="J91" s="59"/>
      <c r="K91" s="59"/>
      <c r="L91" s="90"/>
      <c r="M91" s="153"/>
      <c r="N91" s="188"/>
      <c r="O91" s="20"/>
      <c r="P91" s="20"/>
      <c r="Q91" s="20"/>
      <c r="R91" s="20"/>
      <c r="S91" s="20"/>
      <c r="T91" s="20"/>
      <c r="U91" s="209"/>
    </row>
    <row r="92" spans="1:21" x14ac:dyDescent="0.25">
      <c r="A92" s="12"/>
      <c r="B92" s="81"/>
      <c r="C92" s="13"/>
      <c r="D92" s="13"/>
      <c r="E92" s="80"/>
      <c r="F92" s="18"/>
      <c r="G92" s="80"/>
      <c r="H92" s="18"/>
      <c r="I92" s="89"/>
      <c r="J92" s="59"/>
      <c r="K92" s="59"/>
      <c r="L92" s="90"/>
      <c r="M92" s="153"/>
      <c r="N92" s="188"/>
      <c r="O92" s="20"/>
      <c r="P92" s="20"/>
      <c r="Q92" s="20"/>
      <c r="R92" s="20"/>
      <c r="S92" s="20"/>
      <c r="T92" s="20"/>
      <c r="U92" s="209"/>
    </row>
    <row r="93" spans="1:21" x14ac:dyDescent="0.25">
      <c r="A93" s="12"/>
      <c r="B93" s="81"/>
      <c r="C93" s="13"/>
      <c r="D93" s="13"/>
      <c r="E93" s="80"/>
      <c r="F93" s="18"/>
      <c r="G93" s="80"/>
      <c r="H93" s="18"/>
      <c r="I93" s="89"/>
      <c r="J93" s="59"/>
      <c r="K93" s="59"/>
      <c r="L93" s="90"/>
      <c r="M93" s="153"/>
      <c r="N93" s="188"/>
      <c r="O93" s="20"/>
      <c r="P93" s="20"/>
      <c r="Q93" s="20"/>
      <c r="R93" s="20"/>
      <c r="S93" s="20"/>
      <c r="T93" s="20"/>
      <c r="U93" s="209"/>
    </row>
    <row r="94" spans="1:21" x14ac:dyDescent="0.25">
      <c r="A94" s="12"/>
      <c r="B94" s="81"/>
      <c r="C94" s="13"/>
      <c r="D94" s="13"/>
      <c r="E94" s="80"/>
      <c r="F94" s="18"/>
      <c r="G94" s="80"/>
      <c r="H94" s="18"/>
      <c r="I94" s="89"/>
      <c r="J94" s="59"/>
      <c r="K94" s="59"/>
      <c r="L94" s="90"/>
      <c r="M94" s="153"/>
      <c r="N94" s="188"/>
      <c r="O94" s="20"/>
      <c r="P94" s="20"/>
      <c r="Q94" s="20"/>
      <c r="R94" s="20"/>
      <c r="S94" s="20"/>
      <c r="T94" s="20"/>
      <c r="U94" s="209"/>
    </row>
    <row r="95" spans="1:21" x14ac:dyDescent="0.25">
      <c r="A95" s="12"/>
      <c r="B95" s="81"/>
      <c r="C95" s="13"/>
      <c r="D95" s="13"/>
      <c r="E95" s="80"/>
      <c r="F95" s="18"/>
      <c r="G95" s="80"/>
      <c r="H95" s="18"/>
      <c r="I95" s="89"/>
      <c r="J95" s="59"/>
      <c r="K95" s="59"/>
      <c r="L95" s="90"/>
      <c r="M95" s="153"/>
      <c r="N95" s="188"/>
      <c r="O95" s="20"/>
      <c r="P95" s="20"/>
      <c r="Q95" s="20"/>
      <c r="R95" s="20"/>
      <c r="S95" s="20"/>
      <c r="T95" s="20"/>
      <c r="U95" s="209"/>
    </row>
    <row r="96" spans="1:21" x14ac:dyDescent="0.25">
      <c r="A96" s="12"/>
      <c r="B96" s="81"/>
      <c r="C96" s="13"/>
      <c r="D96" s="13"/>
      <c r="E96" s="80"/>
      <c r="F96" s="18"/>
      <c r="G96" s="80"/>
      <c r="H96" s="18"/>
      <c r="I96" s="89"/>
      <c r="J96" s="59"/>
      <c r="K96" s="59"/>
      <c r="L96" s="90"/>
      <c r="M96" s="153"/>
      <c r="N96" s="188"/>
      <c r="O96" s="20"/>
      <c r="P96" s="20"/>
      <c r="Q96" s="20"/>
      <c r="R96" s="20"/>
      <c r="S96" s="20"/>
      <c r="T96" s="20"/>
      <c r="U96" s="209"/>
    </row>
    <row r="97" spans="1:21" x14ac:dyDescent="0.25">
      <c r="A97" s="12"/>
      <c r="B97" s="81"/>
      <c r="C97" s="13"/>
      <c r="D97" s="13"/>
      <c r="E97" s="80"/>
      <c r="F97" s="18"/>
      <c r="G97" s="80"/>
      <c r="H97" s="18"/>
      <c r="I97" s="89"/>
      <c r="J97" s="59"/>
      <c r="K97" s="59"/>
      <c r="L97" s="90"/>
      <c r="M97" s="153"/>
      <c r="N97" s="188"/>
      <c r="O97" s="20"/>
      <c r="P97" s="20"/>
      <c r="Q97" s="20"/>
      <c r="R97" s="20"/>
      <c r="S97" s="20"/>
      <c r="T97" s="20"/>
      <c r="U97" s="209"/>
    </row>
    <row r="98" spans="1:21" x14ac:dyDescent="0.25">
      <c r="A98" s="12"/>
      <c r="B98" s="81"/>
      <c r="C98" s="13"/>
      <c r="D98" s="13"/>
      <c r="E98" s="80"/>
      <c r="F98" s="18"/>
      <c r="G98" s="80"/>
      <c r="H98" s="18"/>
      <c r="I98" s="89"/>
      <c r="J98" s="59"/>
      <c r="K98" s="59"/>
      <c r="L98" s="90"/>
      <c r="M98" s="153"/>
      <c r="N98" s="188"/>
      <c r="O98" s="20"/>
      <c r="P98" s="20"/>
      <c r="Q98" s="20"/>
      <c r="R98" s="20"/>
      <c r="S98" s="20"/>
      <c r="T98" s="20"/>
      <c r="U98" s="209"/>
    </row>
    <row r="99" spans="1:21" x14ac:dyDescent="0.25">
      <c r="A99" s="12"/>
      <c r="B99" s="81"/>
      <c r="C99" s="13"/>
      <c r="D99" s="13"/>
      <c r="E99" s="80"/>
      <c r="F99" s="18"/>
      <c r="G99" s="80"/>
      <c r="H99" s="18"/>
      <c r="I99" s="89"/>
      <c r="J99" s="59"/>
      <c r="K99" s="59"/>
      <c r="L99" s="90"/>
      <c r="M99" s="153"/>
      <c r="N99" s="188"/>
      <c r="O99" s="20"/>
      <c r="P99" s="20"/>
      <c r="Q99" s="20"/>
      <c r="R99" s="20"/>
      <c r="S99" s="20"/>
      <c r="T99" s="20"/>
      <c r="U99" s="209"/>
    </row>
    <row r="100" spans="1:21" x14ac:dyDescent="0.25">
      <c r="A100" s="12"/>
      <c r="B100" s="81"/>
      <c r="C100" s="13"/>
      <c r="D100" s="13"/>
      <c r="E100" s="80"/>
      <c r="F100" s="18"/>
      <c r="G100" s="80"/>
      <c r="H100" s="18"/>
      <c r="I100" s="89"/>
      <c r="J100" s="59"/>
      <c r="K100" s="59"/>
      <c r="L100" s="90"/>
      <c r="M100" s="153"/>
      <c r="N100" s="188"/>
      <c r="O100" s="20"/>
      <c r="P100" s="20"/>
      <c r="Q100" s="20"/>
      <c r="R100" s="20"/>
      <c r="S100" s="20"/>
      <c r="T100" s="20"/>
      <c r="U100" s="209"/>
    </row>
    <row r="101" spans="1:21" x14ac:dyDescent="0.25">
      <c r="A101" s="12"/>
      <c r="B101" s="81"/>
      <c r="C101" s="13"/>
      <c r="D101" s="13"/>
      <c r="E101" s="80"/>
      <c r="F101" s="18"/>
      <c r="G101" s="80"/>
      <c r="H101" s="18"/>
      <c r="I101" s="89"/>
      <c r="J101" s="59"/>
      <c r="K101" s="59"/>
      <c r="L101" s="90"/>
      <c r="M101" s="153"/>
      <c r="N101" s="188"/>
      <c r="O101" s="20"/>
      <c r="P101" s="20"/>
      <c r="Q101" s="20"/>
      <c r="R101" s="20"/>
      <c r="S101" s="20"/>
      <c r="T101" s="20"/>
      <c r="U101" s="209"/>
    </row>
    <row r="102" spans="1:21" x14ac:dyDescent="0.25">
      <c r="A102" s="12"/>
      <c r="B102" s="81"/>
      <c r="C102" s="13"/>
      <c r="D102" s="13"/>
      <c r="E102" s="80"/>
      <c r="F102" s="18"/>
      <c r="G102" s="80"/>
      <c r="H102" s="18"/>
      <c r="I102" s="89"/>
      <c r="J102" s="59"/>
      <c r="K102" s="59"/>
      <c r="L102" s="90"/>
      <c r="M102" s="153"/>
      <c r="N102" s="188"/>
      <c r="O102" s="20"/>
      <c r="P102" s="20"/>
      <c r="Q102" s="20"/>
      <c r="R102" s="20"/>
      <c r="S102" s="20"/>
      <c r="T102" s="20"/>
      <c r="U102" s="209"/>
    </row>
    <row r="103" spans="1:21" x14ac:dyDescent="0.25">
      <c r="A103" s="12"/>
      <c r="B103" s="81"/>
      <c r="C103" s="13"/>
      <c r="D103" s="13"/>
      <c r="E103" s="80"/>
      <c r="F103" s="18"/>
      <c r="G103" s="80"/>
      <c r="H103" s="18"/>
      <c r="I103" s="89"/>
      <c r="J103" s="59"/>
      <c r="K103" s="59"/>
      <c r="L103" s="90"/>
      <c r="M103" s="153"/>
      <c r="N103" s="188"/>
      <c r="O103" s="20"/>
      <c r="P103" s="20"/>
      <c r="Q103" s="20"/>
      <c r="R103" s="20"/>
      <c r="S103" s="20"/>
      <c r="T103" s="20"/>
      <c r="U103" s="209"/>
    </row>
    <row r="104" spans="1:21" x14ac:dyDescent="0.25">
      <c r="A104" s="12"/>
      <c r="B104" s="81"/>
      <c r="C104" s="13"/>
      <c r="D104" s="13"/>
      <c r="E104" s="80"/>
      <c r="F104" s="18"/>
      <c r="G104" s="80"/>
      <c r="H104" s="18"/>
      <c r="I104" s="89"/>
      <c r="J104" s="59"/>
      <c r="K104" s="59"/>
      <c r="L104" s="90"/>
      <c r="M104" s="153"/>
      <c r="N104" s="188"/>
      <c r="O104" s="20"/>
      <c r="P104" s="20"/>
      <c r="Q104" s="20"/>
      <c r="R104" s="20"/>
      <c r="S104" s="20"/>
      <c r="T104" s="20"/>
      <c r="U104" s="209"/>
    </row>
    <row r="105" spans="1:21" x14ac:dyDescent="0.25">
      <c r="A105" s="12"/>
      <c r="B105" s="81"/>
      <c r="C105" s="13"/>
      <c r="D105" s="13"/>
      <c r="E105" s="80"/>
      <c r="F105" s="18"/>
      <c r="G105" s="80"/>
      <c r="H105" s="18"/>
      <c r="I105" s="89"/>
      <c r="J105" s="59"/>
      <c r="K105" s="59"/>
      <c r="L105" s="90"/>
      <c r="M105" s="153"/>
      <c r="N105" s="188"/>
      <c r="O105" s="20"/>
      <c r="P105" s="20"/>
      <c r="Q105" s="20"/>
      <c r="R105" s="20"/>
      <c r="S105" s="20"/>
      <c r="T105" s="20"/>
      <c r="U105" s="209"/>
    </row>
    <row r="106" spans="1:21" x14ac:dyDescent="0.25">
      <c r="A106" s="12"/>
      <c r="B106" s="81"/>
      <c r="C106" s="13"/>
      <c r="D106" s="13"/>
      <c r="E106" s="80"/>
      <c r="F106" s="18"/>
      <c r="G106" s="80"/>
      <c r="H106" s="18"/>
      <c r="I106" s="89"/>
      <c r="J106" s="59"/>
      <c r="K106" s="59"/>
      <c r="L106" s="90"/>
      <c r="M106" s="153"/>
      <c r="N106" s="188"/>
      <c r="O106" s="20"/>
      <c r="P106" s="20"/>
      <c r="Q106" s="20"/>
      <c r="R106" s="20"/>
      <c r="S106" s="20"/>
      <c r="T106" s="20"/>
      <c r="U106" s="209"/>
    </row>
    <row r="107" spans="1:21" x14ac:dyDescent="0.25">
      <c r="A107" s="12"/>
      <c r="B107" s="81"/>
      <c r="C107" s="13"/>
      <c r="D107" s="13"/>
      <c r="E107" s="80"/>
      <c r="F107" s="18"/>
      <c r="G107" s="80"/>
      <c r="H107" s="18"/>
      <c r="I107" s="89"/>
      <c r="J107" s="59"/>
      <c r="K107" s="59"/>
      <c r="L107" s="90"/>
      <c r="M107" s="153"/>
      <c r="N107" s="188"/>
      <c r="O107" s="20"/>
      <c r="P107" s="20"/>
      <c r="Q107" s="20"/>
      <c r="R107" s="20"/>
      <c r="S107" s="20"/>
      <c r="T107" s="20"/>
      <c r="U107" s="209"/>
    </row>
    <row r="108" spans="1:21" x14ac:dyDescent="0.25">
      <c r="A108" s="12"/>
      <c r="B108" s="81"/>
      <c r="C108" s="13"/>
      <c r="D108" s="13"/>
      <c r="E108" s="80"/>
      <c r="F108" s="18"/>
      <c r="G108" s="80"/>
      <c r="H108" s="18"/>
      <c r="I108" s="89"/>
      <c r="J108" s="59"/>
      <c r="K108" s="59"/>
      <c r="L108" s="90"/>
      <c r="M108" s="153"/>
      <c r="N108" s="188"/>
      <c r="O108" s="20"/>
      <c r="P108" s="20"/>
      <c r="Q108" s="20"/>
      <c r="R108" s="20"/>
      <c r="S108" s="20"/>
      <c r="T108" s="20"/>
      <c r="U108" s="209"/>
    </row>
    <row r="109" spans="1:21" x14ac:dyDescent="0.25">
      <c r="A109" s="12"/>
      <c r="B109" s="81"/>
      <c r="C109" s="13"/>
      <c r="D109" s="13"/>
      <c r="E109" s="80"/>
      <c r="F109" s="18"/>
      <c r="G109" s="80"/>
      <c r="H109" s="18"/>
      <c r="I109" s="89"/>
      <c r="J109" s="59"/>
      <c r="K109" s="59"/>
      <c r="L109" s="90"/>
      <c r="M109" s="153"/>
      <c r="N109" s="188"/>
      <c r="O109" s="20"/>
      <c r="P109" s="20"/>
      <c r="Q109" s="20"/>
      <c r="R109" s="20"/>
      <c r="S109" s="20"/>
      <c r="T109" s="20"/>
      <c r="U109" s="209"/>
    </row>
    <row r="110" spans="1:21" x14ac:dyDescent="0.25">
      <c r="A110" s="12"/>
      <c r="B110" s="81"/>
      <c r="C110" s="13"/>
      <c r="D110" s="13"/>
      <c r="E110" s="80"/>
      <c r="F110" s="18"/>
      <c r="G110" s="80"/>
      <c r="H110" s="18"/>
      <c r="I110" s="89"/>
      <c r="J110" s="59"/>
      <c r="K110" s="59"/>
      <c r="L110" s="90"/>
      <c r="M110" s="153"/>
      <c r="N110" s="188"/>
      <c r="O110" s="20"/>
      <c r="P110" s="20"/>
      <c r="Q110" s="20"/>
      <c r="R110" s="20"/>
      <c r="S110" s="20"/>
      <c r="T110" s="20"/>
      <c r="U110" s="209"/>
    </row>
    <row r="111" spans="1:21" x14ac:dyDescent="0.25">
      <c r="A111" s="12"/>
      <c r="B111" s="81"/>
      <c r="C111" s="13"/>
      <c r="D111" s="13"/>
      <c r="E111" s="80"/>
      <c r="F111" s="18"/>
      <c r="G111" s="80"/>
      <c r="H111" s="18"/>
      <c r="I111" s="89"/>
      <c r="J111" s="59"/>
      <c r="K111" s="59"/>
      <c r="L111" s="90"/>
      <c r="M111" s="153"/>
      <c r="N111" s="188"/>
      <c r="O111" s="20"/>
      <c r="P111" s="20"/>
      <c r="Q111" s="20"/>
      <c r="R111" s="20"/>
      <c r="S111" s="20"/>
      <c r="T111" s="20"/>
      <c r="U111" s="209"/>
    </row>
    <row r="112" spans="1:21" x14ac:dyDescent="0.25">
      <c r="A112" s="12"/>
      <c r="B112" s="81"/>
      <c r="C112" s="13"/>
      <c r="D112" s="13"/>
      <c r="E112" s="80"/>
      <c r="F112" s="18"/>
      <c r="G112" s="80"/>
      <c r="H112" s="18"/>
      <c r="I112" s="89"/>
      <c r="J112" s="59"/>
      <c r="K112" s="59"/>
      <c r="L112" s="90"/>
      <c r="M112" s="153"/>
      <c r="N112" s="188"/>
      <c r="O112" s="20"/>
      <c r="P112" s="20"/>
      <c r="Q112" s="20"/>
      <c r="R112" s="20"/>
      <c r="S112" s="20"/>
      <c r="T112" s="20"/>
      <c r="U112" s="209"/>
    </row>
    <row r="113" spans="1:21" x14ac:dyDescent="0.25">
      <c r="A113" s="12"/>
      <c r="B113" s="81"/>
      <c r="C113" s="13"/>
      <c r="D113" s="13"/>
      <c r="E113" s="80"/>
      <c r="F113" s="18"/>
      <c r="G113" s="80"/>
      <c r="H113" s="18"/>
      <c r="I113" s="89"/>
      <c r="J113" s="59"/>
      <c r="K113" s="59"/>
      <c r="L113" s="90"/>
      <c r="M113" s="153"/>
      <c r="N113" s="188"/>
      <c r="O113" s="20"/>
      <c r="P113" s="20"/>
      <c r="Q113" s="20"/>
      <c r="R113" s="20"/>
      <c r="S113" s="20"/>
      <c r="T113" s="20"/>
      <c r="U113" s="209"/>
    </row>
    <row r="114" spans="1:21" x14ac:dyDescent="0.25">
      <c r="A114" s="12"/>
      <c r="B114" s="81"/>
      <c r="C114" s="13"/>
      <c r="D114" s="13"/>
      <c r="E114" s="80"/>
      <c r="F114" s="18"/>
      <c r="G114" s="80"/>
      <c r="H114" s="18"/>
      <c r="I114" s="89"/>
      <c r="J114" s="59"/>
      <c r="K114" s="59"/>
      <c r="L114" s="90"/>
      <c r="M114" s="153"/>
      <c r="N114" s="188"/>
      <c r="O114" s="20"/>
      <c r="P114" s="20"/>
      <c r="Q114" s="20"/>
      <c r="R114" s="20"/>
      <c r="S114" s="20"/>
      <c r="T114" s="20"/>
      <c r="U114" s="209"/>
    </row>
    <row r="115" spans="1:21" x14ac:dyDescent="0.25">
      <c r="A115" s="12"/>
      <c r="B115" s="81"/>
      <c r="C115" s="13"/>
      <c r="D115" s="13"/>
      <c r="E115" s="80"/>
      <c r="F115" s="18"/>
      <c r="G115" s="80"/>
      <c r="H115" s="18"/>
      <c r="I115" s="89"/>
      <c r="J115" s="59"/>
      <c r="K115" s="59"/>
      <c r="L115" s="90"/>
      <c r="M115" s="153"/>
      <c r="N115" s="188"/>
      <c r="O115" s="20"/>
      <c r="P115" s="20"/>
      <c r="Q115" s="20"/>
      <c r="R115" s="20"/>
      <c r="S115" s="20"/>
      <c r="T115" s="20"/>
      <c r="U115" s="209"/>
    </row>
    <row r="116" spans="1:21" x14ac:dyDescent="0.25">
      <c r="A116" s="12"/>
      <c r="B116" s="81"/>
      <c r="C116" s="13"/>
      <c r="D116" s="13"/>
      <c r="E116" s="80"/>
      <c r="F116" s="18"/>
      <c r="G116" s="80"/>
      <c r="H116" s="18"/>
      <c r="I116" s="89"/>
      <c r="J116" s="59"/>
      <c r="K116" s="59"/>
      <c r="L116" s="90"/>
      <c r="M116" s="153"/>
      <c r="N116" s="188"/>
      <c r="O116" s="20"/>
      <c r="P116" s="20"/>
      <c r="Q116" s="20"/>
      <c r="R116" s="20"/>
      <c r="S116" s="20"/>
      <c r="T116" s="20"/>
      <c r="U116" s="209"/>
    </row>
    <row r="117" spans="1:21" x14ac:dyDescent="0.25">
      <c r="A117" s="12"/>
      <c r="B117" s="81"/>
      <c r="C117" s="13"/>
      <c r="D117" s="13"/>
      <c r="E117" s="80"/>
      <c r="F117" s="18"/>
      <c r="G117" s="80"/>
      <c r="H117" s="18"/>
      <c r="I117" s="89"/>
      <c r="J117" s="59"/>
      <c r="K117" s="59"/>
      <c r="L117" s="90"/>
      <c r="M117" s="153"/>
      <c r="N117" s="188"/>
      <c r="O117" s="20"/>
      <c r="P117" s="20"/>
      <c r="Q117" s="20"/>
      <c r="R117" s="20"/>
      <c r="S117" s="20"/>
      <c r="T117" s="20"/>
      <c r="U117" s="209"/>
    </row>
    <row r="118" spans="1:21" x14ac:dyDescent="0.25">
      <c r="A118" s="12"/>
      <c r="B118" s="81"/>
      <c r="C118" s="13"/>
      <c r="D118" s="13"/>
      <c r="E118" s="80"/>
      <c r="F118" s="18"/>
      <c r="G118" s="80"/>
      <c r="H118" s="18"/>
      <c r="I118" s="89"/>
      <c r="J118" s="59"/>
      <c r="K118" s="59"/>
      <c r="L118" s="90"/>
      <c r="M118" s="153"/>
      <c r="N118" s="188"/>
      <c r="O118" s="20"/>
      <c r="P118" s="20"/>
      <c r="Q118" s="20"/>
      <c r="R118" s="20"/>
      <c r="S118" s="20"/>
      <c r="T118" s="20"/>
      <c r="U118" s="209"/>
    </row>
    <row r="119" spans="1:21" x14ac:dyDescent="0.25">
      <c r="A119" s="12"/>
      <c r="B119" s="81"/>
      <c r="C119" s="13"/>
      <c r="D119" s="13"/>
      <c r="E119" s="80"/>
      <c r="F119" s="18"/>
      <c r="G119" s="80"/>
      <c r="H119" s="18"/>
      <c r="I119" s="89"/>
      <c r="J119" s="59"/>
      <c r="K119" s="59"/>
      <c r="L119" s="90"/>
      <c r="M119" s="153"/>
      <c r="N119" s="188"/>
      <c r="O119" s="20"/>
      <c r="P119" s="20"/>
      <c r="Q119" s="20"/>
      <c r="R119" s="20"/>
      <c r="S119" s="20"/>
      <c r="T119" s="20"/>
      <c r="U119" s="209"/>
    </row>
    <row r="120" spans="1:21" x14ac:dyDescent="0.25">
      <c r="A120" s="12"/>
      <c r="B120" s="81"/>
      <c r="C120" s="13"/>
      <c r="D120" s="13"/>
      <c r="E120" s="80"/>
      <c r="F120" s="18"/>
      <c r="G120" s="80"/>
      <c r="H120" s="18"/>
      <c r="I120" s="89"/>
      <c r="J120" s="59"/>
      <c r="K120" s="59"/>
      <c r="L120" s="90"/>
      <c r="M120" s="153"/>
      <c r="N120" s="188"/>
      <c r="O120" s="20"/>
      <c r="P120" s="20"/>
      <c r="Q120" s="20"/>
      <c r="R120" s="20"/>
      <c r="S120" s="20"/>
      <c r="T120" s="20"/>
      <c r="U120" s="209"/>
    </row>
    <row r="121" spans="1:21" x14ac:dyDescent="0.25">
      <c r="A121" s="12"/>
      <c r="B121" s="81"/>
      <c r="C121" s="13"/>
      <c r="D121" s="13"/>
      <c r="E121" s="80"/>
      <c r="F121" s="18"/>
      <c r="G121" s="80"/>
      <c r="H121" s="18"/>
      <c r="I121" s="89"/>
      <c r="J121" s="59"/>
      <c r="K121" s="59"/>
      <c r="L121" s="90"/>
      <c r="M121" s="153"/>
      <c r="N121" s="188"/>
      <c r="O121" s="20"/>
      <c r="P121" s="20"/>
      <c r="Q121" s="20"/>
      <c r="R121" s="20"/>
      <c r="S121" s="20"/>
      <c r="T121" s="20"/>
      <c r="U121" s="209"/>
    </row>
    <row r="122" spans="1:21" x14ac:dyDescent="0.25">
      <c r="A122" s="12"/>
      <c r="B122" s="81"/>
      <c r="C122" s="13"/>
      <c r="D122" s="13"/>
      <c r="E122" s="80"/>
      <c r="F122" s="18"/>
      <c r="G122" s="80"/>
      <c r="H122" s="18"/>
      <c r="I122" s="89"/>
      <c r="J122" s="59"/>
      <c r="K122" s="59"/>
      <c r="L122" s="90"/>
      <c r="M122" s="153"/>
      <c r="N122" s="188"/>
      <c r="O122" s="20"/>
      <c r="P122" s="20"/>
      <c r="Q122" s="20"/>
      <c r="R122" s="20"/>
      <c r="S122" s="20"/>
      <c r="T122" s="20"/>
      <c r="U122" s="209"/>
    </row>
    <row r="123" spans="1:21" x14ac:dyDescent="0.25">
      <c r="A123" s="12"/>
      <c r="B123" s="81"/>
      <c r="C123" s="13"/>
      <c r="D123" s="13"/>
      <c r="E123" s="80"/>
      <c r="F123" s="18"/>
      <c r="G123" s="80"/>
      <c r="H123" s="18"/>
      <c r="I123" s="89"/>
      <c r="J123" s="59"/>
      <c r="K123" s="59"/>
      <c r="L123" s="90"/>
      <c r="M123" s="153"/>
      <c r="N123" s="188"/>
      <c r="O123" s="20"/>
      <c r="P123" s="20"/>
      <c r="Q123" s="20"/>
      <c r="R123" s="20"/>
      <c r="S123" s="20"/>
      <c r="T123" s="20"/>
      <c r="U123" s="209"/>
    </row>
    <row r="124" spans="1:21" x14ac:dyDescent="0.25">
      <c r="A124" s="12"/>
      <c r="B124" s="81"/>
      <c r="C124" s="13"/>
      <c r="D124" s="13"/>
      <c r="E124" s="80"/>
      <c r="F124" s="18"/>
      <c r="G124" s="80"/>
      <c r="H124" s="18"/>
      <c r="I124" s="89"/>
      <c r="J124" s="59"/>
      <c r="K124" s="59"/>
      <c r="L124" s="90"/>
      <c r="M124" s="153"/>
      <c r="N124" s="188"/>
      <c r="O124" s="20"/>
      <c r="P124" s="20"/>
      <c r="Q124" s="20"/>
      <c r="R124" s="20"/>
      <c r="S124" s="20"/>
      <c r="T124" s="20"/>
      <c r="U124" s="209"/>
    </row>
    <row r="125" spans="1:21" x14ac:dyDescent="0.25">
      <c r="A125" s="12"/>
      <c r="B125" s="81"/>
      <c r="C125" s="13"/>
      <c r="D125" s="13"/>
      <c r="E125" s="80"/>
      <c r="F125" s="18"/>
      <c r="G125" s="80"/>
      <c r="H125" s="18"/>
      <c r="I125" s="89"/>
      <c r="J125" s="59"/>
      <c r="K125" s="59"/>
      <c r="L125" s="90"/>
      <c r="M125" s="153"/>
      <c r="N125" s="188"/>
      <c r="O125" s="20"/>
      <c r="P125" s="20"/>
      <c r="Q125" s="20"/>
      <c r="R125" s="20"/>
      <c r="S125" s="20"/>
      <c r="T125" s="20"/>
      <c r="U125" s="209"/>
    </row>
    <row r="126" spans="1:21" x14ac:dyDescent="0.25">
      <c r="A126" s="12"/>
      <c r="B126" s="81"/>
      <c r="C126" s="13"/>
      <c r="D126" s="13"/>
      <c r="E126" s="80"/>
      <c r="F126" s="18"/>
      <c r="G126" s="80"/>
      <c r="H126" s="18"/>
      <c r="I126" s="89"/>
      <c r="J126" s="59"/>
      <c r="K126" s="59"/>
      <c r="L126" s="90"/>
      <c r="M126" s="153"/>
      <c r="N126" s="188"/>
      <c r="O126" s="20"/>
      <c r="P126" s="20"/>
      <c r="Q126" s="20"/>
      <c r="R126" s="20"/>
      <c r="S126" s="20"/>
      <c r="T126" s="20"/>
      <c r="U126" s="209"/>
    </row>
    <row r="127" spans="1:21" x14ac:dyDescent="0.25">
      <c r="A127" s="12"/>
      <c r="B127" s="81"/>
      <c r="C127" s="13"/>
      <c r="D127" s="13"/>
      <c r="E127" s="80"/>
      <c r="F127" s="18"/>
      <c r="G127" s="80"/>
      <c r="H127" s="18"/>
      <c r="I127" s="89"/>
      <c r="J127" s="59"/>
      <c r="K127" s="59"/>
      <c r="L127" s="90"/>
      <c r="M127" s="153"/>
      <c r="N127" s="188"/>
      <c r="O127" s="20"/>
      <c r="P127" s="20"/>
      <c r="Q127" s="20"/>
      <c r="R127" s="20"/>
      <c r="S127" s="20"/>
      <c r="T127" s="20"/>
      <c r="U127" s="209"/>
    </row>
    <row r="128" spans="1:21" x14ac:dyDescent="0.25">
      <c r="A128" s="12"/>
      <c r="B128" s="81"/>
      <c r="C128" s="13"/>
      <c r="D128" s="13"/>
      <c r="E128" s="80"/>
      <c r="F128" s="18"/>
      <c r="G128" s="80"/>
      <c r="H128" s="18"/>
      <c r="I128" s="89"/>
      <c r="J128" s="59"/>
      <c r="K128" s="59"/>
      <c r="L128" s="90"/>
      <c r="M128" s="153"/>
      <c r="N128" s="188"/>
      <c r="O128" s="20"/>
      <c r="P128" s="20"/>
      <c r="Q128" s="20"/>
      <c r="R128" s="20"/>
      <c r="S128" s="20"/>
      <c r="T128" s="20"/>
      <c r="U128" s="209"/>
    </row>
    <row r="129" spans="1:21" x14ac:dyDescent="0.25">
      <c r="A129" s="12"/>
      <c r="B129" s="81"/>
      <c r="C129" s="13"/>
      <c r="D129" s="13"/>
      <c r="E129" s="80"/>
      <c r="F129" s="18"/>
      <c r="G129" s="80"/>
      <c r="H129" s="18"/>
      <c r="I129" s="89"/>
      <c r="J129" s="59"/>
      <c r="K129" s="59"/>
      <c r="L129" s="90"/>
      <c r="M129" s="153"/>
      <c r="N129" s="188"/>
      <c r="O129" s="20"/>
      <c r="P129" s="20"/>
      <c r="Q129" s="20"/>
      <c r="R129" s="20"/>
      <c r="S129" s="20"/>
      <c r="T129" s="20"/>
      <c r="U129" s="209"/>
    </row>
    <row r="130" spans="1:21" x14ac:dyDescent="0.25">
      <c r="A130" s="12"/>
      <c r="B130" s="81"/>
      <c r="C130" s="13"/>
      <c r="D130" s="13"/>
      <c r="E130" s="80"/>
      <c r="F130" s="18"/>
      <c r="G130" s="80"/>
      <c r="H130" s="18"/>
      <c r="I130" s="89"/>
      <c r="J130" s="59"/>
      <c r="K130" s="59"/>
      <c r="L130" s="90"/>
      <c r="M130" s="153"/>
      <c r="N130" s="188"/>
      <c r="O130" s="20"/>
      <c r="P130" s="20"/>
      <c r="Q130" s="20"/>
      <c r="R130" s="20"/>
      <c r="S130" s="20"/>
      <c r="T130" s="20"/>
      <c r="U130" s="209"/>
    </row>
    <row r="131" spans="1:21" x14ac:dyDescent="0.25">
      <c r="A131" s="12"/>
      <c r="B131" s="81"/>
      <c r="C131" s="13"/>
      <c r="D131" s="13"/>
      <c r="E131" s="80"/>
      <c r="F131" s="18"/>
      <c r="G131" s="80"/>
      <c r="H131" s="18"/>
      <c r="I131" s="89"/>
      <c r="J131" s="59"/>
      <c r="K131" s="59"/>
      <c r="L131" s="90"/>
      <c r="M131" s="153"/>
      <c r="N131" s="188"/>
      <c r="O131" s="20"/>
      <c r="P131" s="20"/>
      <c r="Q131" s="20"/>
      <c r="R131" s="20"/>
      <c r="S131" s="20"/>
      <c r="T131" s="20"/>
      <c r="U131" s="209"/>
    </row>
    <row r="132" spans="1:21" x14ac:dyDescent="0.25">
      <c r="A132" s="12"/>
      <c r="B132" s="81"/>
      <c r="C132" s="13"/>
      <c r="D132" s="13"/>
      <c r="E132" s="80"/>
      <c r="F132" s="18"/>
      <c r="G132" s="80"/>
      <c r="H132" s="18"/>
      <c r="I132" s="89"/>
      <c r="J132" s="59"/>
      <c r="K132" s="59"/>
      <c r="L132" s="90"/>
      <c r="M132" s="153"/>
      <c r="N132" s="188"/>
      <c r="O132" s="20"/>
      <c r="P132" s="20"/>
      <c r="Q132" s="20"/>
      <c r="R132" s="20"/>
      <c r="S132" s="20"/>
      <c r="T132" s="20"/>
      <c r="U132" s="209"/>
    </row>
    <row r="133" spans="1:21" x14ac:dyDescent="0.25">
      <c r="A133" s="12"/>
      <c r="B133" s="81"/>
      <c r="C133" s="13"/>
      <c r="D133" s="13"/>
      <c r="E133" s="80"/>
      <c r="F133" s="18"/>
      <c r="G133" s="80"/>
      <c r="H133" s="18"/>
      <c r="I133" s="89"/>
      <c r="J133" s="59"/>
      <c r="K133" s="59"/>
      <c r="L133" s="90"/>
      <c r="M133" s="153"/>
      <c r="N133" s="188"/>
      <c r="O133" s="20"/>
      <c r="P133" s="20"/>
      <c r="Q133" s="20"/>
      <c r="R133" s="20"/>
      <c r="S133" s="20"/>
      <c r="T133" s="20"/>
      <c r="U133" s="209"/>
    </row>
    <row r="134" spans="1:21" x14ac:dyDescent="0.25">
      <c r="A134" s="12"/>
      <c r="B134" s="81"/>
      <c r="C134" s="13"/>
      <c r="D134" s="13"/>
      <c r="E134" s="80"/>
      <c r="F134" s="18"/>
      <c r="G134" s="80"/>
      <c r="H134" s="18"/>
      <c r="I134" s="89"/>
      <c r="J134" s="59"/>
      <c r="K134" s="59"/>
      <c r="L134" s="90"/>
      <c r="M134" s="153"/>
      <c r="N134" s="188"/>
      <c r="O134" s="20"/>
      <c r="P134" s="20"/>
      <c r="Q134" s="20"/>
      <c r="R134" s="20"/>
      <c r="S134" s="20"/>
      <c r="T134" s="20"/>
      <c r="U134" s="209"/>
    </row>
    <row r="135" spans="1:21" x14ac:dyDescent="0.25">
      <c r="A135" s="12"/>
      <c r="B135" s="81"/>
      <c r="C135" s="13"/>
      <c r="D135" s="13"/>
      <c r="E135" s="80"/>
      <c r="F135" s="18"/>
      <c r="G135" s="80"/>
      <c r="H135" s="18"/>
      <c r="I135" s="89"/>
      <c r="J135" s="59"/>
      <c r="K135" s="59"/>
      <c r="L135" s="90"/>
      <c r="M135" s="153"/>
      <c r="N135" s="188"/>
      <c r="O135" s="20"/>
      <c r="P135" s="20"/>
      <c r="Q135" s="20"/>
      <c r="R135" s="20"/>
      <c r="S135" s="20"/>
      <c r="T135" s="20"/>
      <c r="U135" s="209"/>
    </row>
    <row r="136" spans="1:21" x14ac:dyDescent="0.25">
      <c r="A136" s="12"/>
      <c r="B136" s="81"/>
      <c r="C136" s="13"/>
      <c r="D136" s="13"/>
      <c r="E136" s="80"/>
      <c r="F136" s="18"/>
      <c r="G136" s="80"/>
      <c r="H136" s="18"/>
      <c r="I136" s="89"/>
      <c r="J136" s="59"/>
      <c r="K136" s="59"/>
      <c r="L136" s="90"/>
      <c r="M136" s="153"/>
      <c r="N136" s="188"/>
      <c r="O136" s="20"/>
      <c r="P136" s="20"/>
      <c r="Q136" s="20"/>
      <c r="R136" s="20"/>
      <c r="S136" s="20"/>
      <c r="T136" s="20"/>
      <c r="U136" s="209"/>
    </row>
    <row r="137" spans="1:21" x14ac:dyDescent="0.25">
      <c r="A137" s="12"/>
      <c r="B137" s="81"/>
      <c r="C137" s="13"/>
      <c r="D137" s="13"/>
      <c r="E137" s="80"/>
      <c r="F137" s="18"/>
      <c r="G137" s="80"/>
      <c r="H137" s="18"/>
      <c r="I137" s="89"/>
      <c r="J137" s="59"/>
      <c r="K137" s="59"/>
      <c r="L137" s="90"/>
      <c r="M137" s="153"/>
      <c r="N137" s="188"/>
      <c r="O137" s="20"/>
      <c r="P137" s="20"/>
      <c r="Q137" s="20"/>
      <c r="R137" s="20"/>
      <c r="S137" s="20"/>
      <c r="T137" s="20"/>
      <c r="U137" s="209"/>
    </row>
    <row r="138" spans="1:21" x14ac:dyDescent="0.25">
      <c r="A138" s="12"/>
      <c r="B138" s="81"/>
      <c r="C138" s="13"/>
      <c r="D138" s="13"/>
      <c r="E138" s="80"/>
      <c r="F138" s="18"/>
      <c r="G138" s="80"/>
      <c r="H138" s="18"/>
      <c r="I138" s="89"/>
      <c r="J138" s="59"/>
      <c r="K138" s="59"/>
      <c r="L138" s="90"/>
      <c r="M138" s="153"/>
      <c r="N138" s="188"/>
      <c r="O138" s="20"/>
      <c r="P138" s="20"/>
      <c r="Q138" s="20"/>
      <c r="R138" s="20"/>
      <c r="S138" s="20"/>
      <c r="T138" s="20"/>
      <c r="U138" s="209"/>
    </row>
    <row r="139" spans="1:21" x14ac:dyDescent="0.25">
      <c r="A139" s="12"/>
      <c r="B139" s="81"/>
      <c r="C139" s="13"/>
      <c r="D139" s="13"/>
      <c r="E139" s="80"/>
      <c r="F139" s="18"/>
      <c r="G139" s="80"/>
      <c r="H139" s="18"/>
      <c r="I139" s="89"/>
      <c r="J139" s="59"/>
      <c r="K139" s="59"/>
      <c r="L139" s="90"/>
      <c r="M139" s="153"/>
      <c r="N139" s="188"/>
      <c r="O139" s="20"/>
      <c r="P139" s="20"/>
      <c r="Q139" s="20"/>
      <c r="R139" s="20"/>
      <c r="S139" s="20"/>
      <c r="T139" s="20"/>
      <c r="U139" s="209"/>
    </row>
    <row r="140" spans="1:21" x14ac:dyDescent="0.25">
      <c r="A140" s="12"/>
      <c r="B140" s="81"/>
      <c r="C140" s="13"/>
      <c r="D140" s="13"/>
      <c r="E140" s="80"/>
      <c r="F140" s="18"/>
      <c r="G140" s="80"/>
      <c r="H140" s="18"/>
      <c r="I140" s="89"/>
      <c r="J140" s="59"/>
      <c r="K140" s="59"/>
      <c r="L140" s="90"/>
      <c r="M140" s="153"/>
      <c r="N140" s="188"/>
      <c r="O140" s="20"/>
      <c r="P140" s="20"/>
      <c r="Q140" s="20"/>
      <c r="R140" s="20"/>
      <c r="S140" s="20"/>
      <c r="T140" s="20"/>
      <c r="U140" s="209"/>
    </row>
    <row r="141" spans="1:21" x14ac:dyDescent="0.25">
      <c r="A141" s="12"/>
      <c r="B141" s="81"/>
      <c r="C141" s="13"/>
      <c r="D141" s="13"/>
      <c r="E141" s="80"/>
      <c r="F141" s="18"/>
      <c r="G141" s="80"/>
      <c r="H141" s="18"/>
      <c r="I141" s="89"/>
      <c r="J141" s="59"/>
      <c r="K141" s="59"/>
      <c r="L141" s="90"/>
      <c r="M141" s="153"/>
      <c r="N141" s="188"/>
      <c r="O141" s="20"/>
      <c r="P141" s="20"/>
      <c r="Q141" s="20"/>
      <c r="R141" s="20"/>
      <c r="S141" s="20"/>
      <c r="T141" s="20"/>
      <c r="U141" s="209"/>
    </row>
    <row r="142" spans="1:21" x14ac:dyDescent="0.25">
      <c r="A142" s="12"/>
      <c r="B142" s="81"/>
      <c r="C142" s="13"/>
      <c r="D142" s="13"/>
      <c r="E142" s="80"/>
      <c r="F142" s="18"/>
      <c r="G142" s="80"/>
      <c r="H142" s="18"/>
      <c r="I142" s="89"/>
      <c r="J142" s="59"/>
      <c r="K142" s="59"/>
      <c r="L142" s="90"/>
      <c r="M142" s="153"/>
      <c r="N142" s="188"/>
      <c r="O142" s="20"/>
      <c r="P142" s="20"/>
      <c r="Q142" s="20"/>
      <c r="R142" s="20"/>
      <c r="S142" s="20"/>
      <c r="T142" s="20"/>
      <c r="U142" s="209"/>
    </row>
    <row r="143" spans="1:21" x14ac:dyDescent="0.25">
      <c r="A143" s="12"/>
      <c r="B143" s="81"/>
      <c r="C143" s="13"/>
      <c r="D143" s="13"/>
      <c r="E143" s="80"/>
      <c r="F143" s="18"/>
      <c r="G143" s="80"/>
      <c r="H143" s="18"/>
      <c r="I143" s="89"/>
      <c r="J143" s="59"/>
      <c r="K143" s="59"/>
      <c r="L143" s="90"/>
      <c r="M143" s="153"/>
      <c r="N143" s="188"/>
      <c r="O143" s="20"/>
      <c r="P143" s="20"/>
      <c r="Q143" s="20"/>
      <c r="R143" s="20"/>
      <c r="S143" s="20"/>
      <c r="T143" s="20"/>
      <c r="U143" s="209"/>
    </row>
    <row r="144" spans="1:21" x14ac:dyDescent="0.25">
      <c r="A144" s="12"/>
      <c r="B144" s="81"/>
      <c r="C144" s="13"/>
      <c r="D144" s="13"/>
      <c r="E144" s="80"/>
      <c r="F144" s="18"/>
      <c r="G144" s="80"/>
      <c r="H144" s="18"/>
      <c r="I144" s="89"/>
      <c r="J144" s="59"/>
      <c r="K144" s="59"/>
      <c r="L144" s="90"/>
      <c r="M144" s="153"/>
      <c r="N144" s="188"/>
      <c r="O144" s="20"/>
      <c r="P144" s="20"/>
      <c r="Q144" s="20"/>
      <c r="R144" s="20"/>
      <c r="S144" s="20"/>
      <c r="T144" s="20"/>
      <c r="U144" s="209"/>
    </row>
    <row r="145" spans="1:21" x14ac:dyDescent="0.25">
      <c r="A145" s="12"/>
      <c r="B145" s="81"/>
      <c r="C145" s="13"/>
      <c r="D145" s="13"/>
      <c r="E145" s="80"/>
      <c r="F145" s="18"/>
      <c r="G145" s="80"/>
      <c r="H145" s="18"/>
      <c r="I145" s="89"/>
      <c r="J145" s="59"/>
      <c r="K145" s="59"/>
      <c r="L145" s="90"/>
      <c r="M145" s="153"/>
      <c r="N145" s="188"/>
      <c r="O145" s="20"/>
      <c r="P145" s="20"/>
      <c r="Q145" s="20"/>
      <c r="R145" s="20"/>
      <c r="S145" s="20"/>
      <c r="T145" s="20"/>
      <c r="U145" s="209"/>
    </row>
    <row r="146" spans="1:21" x14ac:dyDescent="0.25">
      <c r="A146" s="12"/>
      <c r="B146" s="81"/>
      <c r="C146" s="13"/>
      <c r="D146" s="13"/>
      <c r="E146" s="80"/>
      <c r="F146" s="18"/>
      <c r="G146" s="80"/>
      <c r="H146" s="18"/>
      <c r="I146" s="89"/>
      <c r="J146" s="59"/>
      <c r="K146" s="59"/>
      <c r="L146" s="90"/>
      <c r="M146" s="153"/>
      <c r="N146" s="188"/>
      <c r="O146" s="20"/>
      <c r="P146" s="20"/>
      <c r="Q146" s="20"/>
      <c r="R146" s="20"/>
      <c r="S146" s="20"/>
      <c r="T146" s="20"/>
      <c r="U146" s="209"/>
    </row>
    <row r="147" spans="1:21" x14ac:dyDescent="0.25">
      <c r="A147" s="12"/>
      <c r="B147" s="81"/>
      <c r="C147" s="13"/>
      <c r="D147" s="13"/>
      <c r="E147" s="80"/>
      <c r="F147" s="18"/>
      <c r="G147" s="80"/>
      <c r="H147" s="18"/>
      <c r="I147" s="89"/>
      <c r="J147" s="59"/>
      <c r="K147" s="59"/>
      <c r="L147" s="90"/>
      <c r="M147" s="153"/>
      <c r="N147" s="188"/>
      <c r="O147" s="20"/>
      <c r="P147" s="20"/>
      <c r="Q147" s="20"/>
      <c r="R147" s="20"/>
      <c r="S147" s="20"/>
      <c r="T147" s="20"/>
      <c r="U147" s="209"/>
    </row>
    <row r="148" spans="1:21" x14ac:dyDescent="0.25">
      <c r="A148" s="12"/>
      <c r="B148" s="81"/>
      <c r="C148" s="13"/>
      <c r="D148" s="13"/>
      <c r="E148" s="80"/>
      <c r="F148" s="18"/>
      <c r="G148" s="80"/>
      <c r="H148" s="18"/>
      <c r="I148" s="89"/>
      <c r="J148" s="59"/>
      <c r="K148" s="59"/>
      <c r="L148" s="90"/>
      <c r="M148" s="153"/>
      <c r="N148" s="188"/>
      <c r="O148" s="20"/>
      <c r="P148" s="20"/>
      <c r="Q148" s="20"/>
      <c r="R148" s="20"/>
      <c r="S148" s="20"/>
      <c r="T148" s="20"/>
      <c r="U148" s="209"/>
    </row>
    <row r="149" spans="1:21" x14ac:dyDescent="0.25">
      <c r="A149" s="12"/>
      <c r="B149" s="81"/>
      <c r="C149" s="13"/>
      <c r="D149" s="13"/>
      <c r="E149" s="80"/>
      <c r="F149" s="18"/>
      <c r="G149" s="80"/>
      <c r="H149" s="18"/>
      <c r="I149" s="89"/>
      <c r="J149" s="59"/>
      <c r="K149" s="59"/>
      <c r="L149" s="90"/>
      <c r="M149" s="153"/>
      <c r="N149" s="188"/>
      <c r="O149" s="20"/>
      <c r="P149" s="20"/>
      <c r="Q149" s="20"/>
      <c r="R149" s="20"/>
      <c r="S149" s="20"/>
      <c r="T149" s="20"/>
      <c r="U149" s="209"/>
    </row>
    <row r="150" spans="1:21" x14ac:dyDescent="0.25">
      <c r="A150" s="12"/>
      <c r="B150" s="81"/>
      <c r="C150" s="13"/>
      <c r="D150" s="13"/>
      <c r="E150" s="80"/>
      <c r="F150" s="18"/>
      <c r="G150" s="80"/>
      <c r="H150" s="18"/>
      <c r="I150" s="89"/>
      <c r="J150" s="59"/>
      <c r="K150" s="59"/>
      <c r="L150" s="90"/>
      <c r="M150" s="153"/>
      <c r="N150" s="188"/>
      <c r="O150" s="20"/>
      <c r="P150" s="20"/>
      <c r="Q150" s="20"/>
      <c r="R150" s="20"/>
      <c r="S150" s="20"/>
      <c r="T150" s="20"/>
      <c r="U150" s="209"/>
    </row>
    <row r="151" spans="1:21" x14ac:dyDescent="0.25">
      <c r="A151" s="12"/>
      <c r="B151" s="81"/>
      <c r="C151" s="13"/>
      <c r="D151" s="13"/>
      <c r="E151" s="80"/>
      <c r="F151" s="18"/>
      <c r="G151" s="80"/>
      <c r="H151" s="18"/>
      <c r="I151" s="89"/>
      <c r="J151" s="59"/>
      <c r="K151" s="59"/>
      <c r="L151" s="90"/>
      <c r="M151" s="153"/>
      <c r="N151" s="188"/>
      <c r="O151" s="20"/>
      <c r="P151" s="20"/>
      <c r="Q151" s="20"/>
      <c r="R151" s="20"/>
      <c r="S151" s="20"/>
      <c r="T151" s="20"/>
      <c r="U151" s="209"/>
    </row>
    <row r="152" spans="1:21" x14ac:dyDescent="0.25">
      <c r="A152" s="12"/>
      <c r="B152" s="81"/>
      <c r="C152" s="13"/>
      <c r="D152" s="13"/>
      <c r="E152" s="80"/>
      <c r="F152" s="18"/>
      <c r="G152" s="80"/>
      <c r="H152" s="18"/>
      <c r="I152" s="89"/>
      <c r="J152" s="59"/>
      <c r="K152" s="59"/>
      <c r="L152" s="90"/>
      <c r="M152" s="153"/>
      <c r="N152" s="188"/>
      <c r="O152" s="20"/>
      <c r="P152" s="20"/>
      <c r="Q152" s="20"/>
      <c r="R152" s="20"/>
      <c r="S152" s="20"/>
      <c r="T152" s="20"/>
      <c r="U152" s="209"/>
    </row>
    <row r="153" spans="1:21" x14ac:dyDescent="0.25">
      <c r="A153" s="12"/>
      <c r="B153" s="81"/>
      <c r="C153" s="13"/>
      <c r="D153" s="13"/>
      <c r="E153" s="80"/>
      <c r="F153" s="18"/>
      <c r="G153" s="80"/>
      <c r="H153" s="18"/>
      <c r="I153" s="89"/>
      <c r="J153" s="59"/>
      <c r="K153" s="59"/>
      <c r="L153" s="90"/>
      <c r="M153" s="153"/>
      <c r="N153" s="188"/>
      <c r="O153" s="20"/>
      <c r="P153" s="20"/>
      <c r="Q153" s="20"/>
      <c r="R153" s="20"/>
      <c r="S153" s="20"/>
      <c r="T153" s="20"/>
      <c r="U153" s="209"/>
    </row>
    <row r="154" spans="1:21" x14ac:dyDescent="0.25">
      <c r="A154" s="12"/>
      <c r="B154" s="81"/>
      <c r="C154" s="13"/>
      <c r="D154" s="13"/>
      <c r="E154" s="80"/>
      <c r="F154" s="18"/>
      <c r="G154" s="80"/>
      <c r="H154" s="18"/>
      <c r="I154" s="89"/>
      <c r="J154" s="59"/>
      <c r="K154" s="59"/>
      <c r="L154" s="90"/>
      <c r="M154" s="153"/>
      <c r="N154" s="188"/>
      <c r="O154" s="20"/>
      <c r="P154" s="20"/>
      <c r="Q154" s="20"/>
      <c r="R154" s="20"/>
      <c r="S154" s="20"/>
      <c r="T154" s="20"/>
      <c r="U154" s="209"/>
    </row>
    <row r="155" spans="1:21" x14ac:dyDescent="0.25">
      <c r="A155" s="12"/>
      <c r="B155" s="81"/>
      <c r="C155" s="13"/>
      <c r="D155" s="13"/>
      <c r="E155" s="80"/>
      <c r="F155" s="18"/>
      <c r="G155" s="80"/>
      <c r="H155" s="18"/>
      <c r="I155" s="89"/>
      <c r="J155" s="59"/>
      <c r="K155" s="59"/>
      <c r="L155" s="90"/>
      <c r="M155" s="153"/>
      <c r="N155" s="188"/>
      <c r="O155" s="20"/>
      <c r="P155" s="20"/>
      <c r="Q155" s="20"/>
      <c r="R155" s="20"/>
      <c r="S155" s="20"/>
      <c r="T155" s="20"/>
      <c r="U155" s="209"/>
    </row>
    <row r="156" spans="1:21" x14ac:dyDescent="0.25">
      <c r="A156" s="12"/>
      <c r="B156" s="81"/>
      <c r="C156" s="13"/>
      <c r="D156" s="13"/>
      <c r="E156" s="80"/>
      <c r="F156" s="18"/>
      <c r="G156" s="80"/>
      <c r="H156" s="18"/>
      <c r="I156" s="89"/>
      <c r="J156" s="59"/>
      <c r="K156" s="59"/>
      <c r="L156" s="90"/>
      <c r="M156" s="153"/>
      <c r="N156" s="188"/>
      <c r="O156" s="20"/>
      <c r="P156" s="20"/>
      <c r="Q156" s="20"/>
      <c r="R156" s="20"/>
      <c r="S156" s="20"/>
      <c r="T156" s="20"/>
      <c r="U156" s="209"/>
    </row>
    <row r="157" spans="1:21" x14ac:dyDescent="0.25">
      <c r="A157" s="12"/>
      <c r="B157" s="81"/>
      <c r="C157" s="13"/>
      <c r="D157" s="13"/>
      <c r="E157" s="80"/>
      <c r="F157" s="18"/>
      <c r="G157" s="80"/>
      <c r="H157" s="18"/>
      <c r="I157" s="89"/>
      <c r="J157" s="59"/>
      <c r="K157" s="59"/>
      <c r="L157" s="90"/>
      <c r="M157" s="153"/>
      <c r="N157" s="188"/>
      <c r="O157" s="20"/>
      <c r="P157" s="20"/>
      <c r="Q157" s="20"/>
      <c r="R157" s="20"/>
      <c r="S157" s="20"/>
      <c r="T157" s="20"/>
      <c r="U157" s="209"/>
    </row>
    <row r="158" spans="1:21" x14ac:dyDescent="0.25">
      <c r="A158" s="12"/>
      <c r="B158" s="81"/>
      <c r="C158" s="13"/>
      <c r="D158" s="13"/>
      <c r="E158" s="80"/>
      <c r="F158" s="18"/>
      <c r="G158" s="80"/>
      <c r="H158" s="18"/>
      <c r="I158" s="89"/>
      <c r="J158" s="59"/>
      <c r="K158" s="59"/>
      <c r="L158" s="90"/>
      <c r="M158" s="153"/>
      <c r="N158" s="188"/>
      <c r="O158" s="20"/>
      <c r="P158" s="20"/>
      <c r="Q158" s="20"/>
      <c r="R158" s="20"/>
      <c r="S158" s="20"/>
      <c r="T158" s="20"/>
      <c r="U158" s="209"/>
    </row>
    <row r="159" spans="1:21" x14ac:dyDescent="0.25">
      <c r="A159" s="12"/>
      <c r="B159" s="81"/>
      <c r="C159" s="13"/>
      <c r="D159" s="13"/>
      <c r="E159" s="80"/>
      <c r="F159" s="18"/>
      <c r="G159" s="80"/>
      <c r="H159" s="18"/>
      <c r="I159" s="89"/>
      <c r="J159" s="59"/>
      <c r="K159" s="59"/>
      <c r="L159" s="90"/>
      <c r="M159" s="153"/>
      <c r="N159" s="188"/>
      <c r="O159" s="20"/>
      <c r="P159" s="20"/>
      <c r="Q159" s="20"/>
      <c r="R159" s="20"/>
      <c r="S159" s="20"/>
      <c r="T159" s="20"/>
      <c r="U159" s="209"/>
    </row>
    <row r="160" spans="1:21" x14ac:dyDescent="0.25">
      <c r="A160" s="12"/>
      <c r="B160" s="81"/>
      <c r="C160" s="13"/>
      <c r="D160" s="13"/>
      <c r="E160" s="80"/>
      <c r="F160" s="18"/>
      <c r="G160" s="80"/>
      <c r="H160" s="18"/>
      <c r="I160" s="89"/>
      <c r="J160" s="59"/>
      <c r="K160" s="59"/>
      <c r="L160" s="90"/>
      <c r="M160" s="153"/>
      <c r="N160" s="188"/>
      <c r="O160" s="20"/>
      <c r="P160" s="20"/>
      <c r="Q160" s="20"/>
      <c r="R160" s="20"/>
      <c r="S160" s="20"/>
      <c r="T160" s="20"/>
      <c r="U160" s="209"/>
    </row>
    <row r="161" spans="1:21" x14ac:dyDescent="0.25">
      <c r="A161" s="12"/>
      <c r="B161" s="81"/>
      <c r="C161" s="13"/>
      <c r="D161" s="13"/>
      <c r="E161" s="80"/>
      <c r="F161" s="18"/>
      <c r="G161" s="80"/>
      <c r="H161" s="18"/>
      <c r="I161" s="89"/>
      <c r="J161" s="59"/>
      <c r="K161" s="59"/>
      <c r="L161" s="90"/>
      <c r="M161" s="153"/>
      <c r="N161" s="188"/>
      <c r="O161" s="20"/>
      <c r="P161" s="20"/>
      <c r="Q161" s="20"/>
      <c r="R161" s="20"/>
      <c r="S161" s="20"/>
      <c r="T161" s="20"/>
      <c r="U161" s="209"/>
    </row>
    <row r="162" spans="1:21" x14ac:dyDescent="0.25">
      <c r="A162" s="12"/>
      <c r="B162" s="81"/>
      <c r="C162" s="13"/>
      <c r="D162" s="13"/>
      <c r="E162" s="80"/>
      <c r="F162" s="18"/>
      <c r="G162" s="80"/>
      <c r="H162" s="18"/>
      <c r="I162" s="89"/>
      <c r="J162" s="59"/>
      <c r="K162" s="59"/>
      <c r="L162" s="90"/>
      <c r="M162" s="153"/>
      <c r="N162" s="188"/>
      <c r="O162" s="20"/>
      <c r="P162" s="20"/>
      <c r="Q162" s="20"/>
      <c r="R162" s="20"/>
      <c r="S162" s="20"/>
      <c r="T162" s="20"/>
      <c r="U162" s="209"/>
    </row>
    <row r="163" spans="1:21" x14ac:dyDescent="0.25">
      <c r="A163" s="12"/>
      <c r="B163" s="81"/>
      <c r="C163" s="13"/>
      <c r="D163" s="13"/>
      <c r="E163" s="80"/>
      <c r="F163" s="18"/>
      <c r="G163" s="80"/>
      <c r="H163" s="18"/>
      <c r="I163" s="89"/>
      <c r="J163" s="59"/>
      <c r="K163" s="59"/>
      <c r="L163" s="90"/>
      <c r="M163" s="153"/>
      <c r="N163" s="188"/>
      <c r="O163" s="20"/>
      <c r="P163" s="20"/>
      <c r="Q163" s="20"/>
      <c r="R163" s="20"/>
      <c r="S163" s="20"/>
      <c r="T163" s="20"/>
      <c r="U163" s="209"/>
    </row>
    <row r="164" spans="1:21" x14ac:dyDescent="0.25">
      <c r="A164" s="12"/>
      <c r="B164" s="81"/>
      <c r="C164" s="13"/>
      <c r="D164" s="13"/>
      <c r="E164" s="80"/>
      <c r="F164" s="18"/>
      <c r="G164" s="80"/>
      <c r="H164" s="18"/>
      <c r="I164" s="89"/>
      <c r="J164" s="59"/>
      <c r="K164" s="59"/>
      <c r="L164" s="90"/>
      <c r="M164" s="153"/>
      <c r="N164" s="188"/>
      <c r="O164" s="20"/>
      <c r="P164" s="20"/>
      <c r="Q164" s="20"/>
      <c r="R164" s="20"/>
      <c r="S164" s="20"/>
      <c r="T164" s="20"/>
      <c r="U164" s="209"/>
    </row>
    <row r="165" spans="1:21" x14ac:dyDescent="0.25">
      <c r="A165" s="12"/>
      <c r="B165" s="81"/>
      <c r="C165" s="13"/>
      <c r="D165" s="13"/>
      <c r="E165" s="80"/>
      <c r="F165" s="18"/>
      <c r="G165" s="80"/>
      <c r="H165" s="18"/>
      <c r="I165" s="89"/>
      <c r="J165" s="59"/>
      <c r="K165" s="59"/>
      <c r="L165" s="90"/>
      <c r="M165" s="153"/>
      <c r="N165" s="188"/>
      <c r="O165" s="20"/>
      <c r="P165" s="20"/>
      <c r="Q165" s="20"/>
      <c r="R165" s="20"/>
      <c r="S165" s="20"/>
      <c r="T165" s="20"/>
      <c r="U165" s="209"/>
    </row>
    <row r="166" spans="1:21" x14ac:dyDescent="0.25">
      <c r="A166" s="12"/>
      <c r="B166" s="81"/>
      <c r="C166" s="13"/>
      <c r="D166" s="13"/>
      <c r="E166" s="80"/>
      <c r="F166" s="18"/>
      <c r="G166" s="80"/>
      <c r="H166" s="18"/>
      <c r="I166" s="89"/>
      <c r="J166" s="59"/>
      <c r="K166" s="59"/>
      <c r="L166" s="90"/>
      <c r="M166" s="153"/>
      <c r="N166" s="188"/>
      <c r="O166" s="20"/>
      <c r="P166" s="20"/>
      <c r="Q166" s="20"/>
      <c r="R166" s="20"/>
      <c r="S166" s="20"/>
      <c r="T166" s="20"/>
      <c r="U166" s="209"/>
    </row>
    <row r="167" spans="1:21" x14ac:dyDescent="0.25">
      <c r="A167" s="12"/>
      <c r="B167" s="81"/>
      <c r="C167" s="13"/>
      <c r="D167" s="13"/>
      <c r="E167" s="80"/>
      <c r="F167" s="18"/>
      <c r="G167" s="80"/>
      <c r="H167" s="18"/>
      <c r="I167" s="89"/>
      <c r="J167" s="59"/>
      <c r="K167" s="59"/>
      <c r="L167" s="90"/>
      <c r="M167" s="153"/>
      <c r="N167" s="188"/>
      <c r="O167" s="20"/>
      <c r="P167" s="20"/>
      <c r="Q167" s="20"/>
      <c r="R167" s="20"/>
      <c r="S167" s="20"/>
      <c r="T167" s="20"/>
      <c r="U167" s="209"/>
    </row>
    <row r="168" spans="1:21" x14ac:dyDescent="0.25">
      <c r="A168" s="12"/>
      <c r="B168" s="81"/>
      <c r="C168" s="13"/>
      <c r="D168" s="13"/>
      <c r="E168" s="80"/>
      <c r="F168" s="18"/>
      <c r="G168" s="80"/>
      <c r="H168" s="18"/>
      <c r="I168" s="89"/>
      <c r="J168" s="59"/>
      <c r="K168" s="59"/>
      <c r="L168" s="90"/>
      <c r="M168" s="153"/>
      <c r="N168" s="188"/>
      <c r="O168" s="20"/>
      <c r="P168" s="20"/>
      <c r="Q168" s="20"/>
      <c r="R168" s="20"/>
      <c r="S168" s="20"/>
      <c r="T168" s="20"/>
      <c r="U168" s="209"/>
    </row>
    <row r="169" spans="1:21" x14ac:dyDescent="0.25">
      <c r="A169" s="12"/>
      <c r="B169" s="81"/>
      <c r="C169" s="13"/>
      <c r="D169" s="13"/>
      <c r="E169" s="80"/>
      <c r="F169" s="18"/>
      <c r="G169" s="80"/>
      <c r="H169" s="18"/>
      <c r="I169" s="89"/>
      <c r="J169" s="59"/>
      <c r="K169" s="59"/>
      <c r="L169" s="90"/>
      <c r="M169" s="153"/>
      <c r="N169" s="188"/>
      <c r="O169" s="20"/>
      <c r="P169" s="20"/>
      <c r="Q169" s="20"/>
      <c r="R169" s="20"/>
      <c r="S169" s="20"/>
      <c r="T169" s="20"/>
      <c r="U169" s="209"/>
    </row>
    <row r="170" spans="1:21" x14ac:dyDescent="0.25">
      <c r="A170" s="12"/>
      <c r="B170" s="81"/>
      <c r="C170" s="13"/>
      <c r="D170" s="13"/>
      <c r="E170" s="80"/>
      <c r="F170" s="18"/>
      <c r="G170" s="80"/>
      <c r="H170" s="18"/>
      <c r="I170" s="89"/>
      <c r="J170" s="59"/>
      <c r="K170" s="59"/>
      <c r="L170" s="90"/>
      <c r="M170" s="153"/>
      <c r="N170" s="188"/>
      <c r="O170" s="20"/>
      <c r="P170" s="20"/>
      <c r="Q170" s="20"/>
      <c r="R170" s="20"/>
      <c r="S170" s="20"/>
      <c r="T170" s="20"/>
      <c r="U170" s="209"/>
    </row>
    <row r="171" spans="1:21" x14ac:dyDescent="0.25">
      <c r="A171" s="12"/>
      <c r="B171" s="81"/>
      <c r="C171" s="13"/>
      <c r="D171" s="13"/>
      <c r="E171" s="80"/>
      <c r="F171" s="18"/>
      <c r="G171" s="80"/>
      <c r="H171" s="18"/>
      <c r="I171" s="89"/>
      <c r="J171" s="59"/>
      <c r="K171" s="59"/>
      <c r="L171" s="90"/>
      <c r="M171" s="153"/>
      <c r="N171" s="188"/>
      <c r="O171" s="20"/>
      <c r="P171" s="20"/>
      <c r="Q171" s="20"/>
      <c r="R171" s="20"/>
      <c r="S171" s="20"/>
      <c r="T171" s="20"/>
      <c r="U171" s="209"/>
    </row>
    <row r="172" spans="1:21" x14ac:dyDescent="0.25">
      <c r="A172" s="12"/>
      <c r="B172" s="81"/>
      <c r="C172" s="13"/>
      <c r="D172" s="13"/>
      <c r="E172" s="80"/>
      <c r="F172" s="18"/>
      <c r="G172" s="80"/>
      <c r="H172" s="18"/>
      <c r="I172" s="89"/>
      <c r="J172" s="59"/>
      <c r="K172" s="59"/>
      <c r="L172" s="90"/>
      <c r="M172" s="153"/>
      <c r="N172" s="188"/>
      <c r="O172" s="20"/>
      <c r="P172" s="20"/>
      <c r="Q172" s="20"/>
      <c r="R172" s="20"/>
      <c r="S172" s="20"/>
      <c r="T172" s="20"/>
      <c r="U172" s="209"/>
    </row>
    <row r="173" spans="1:21" x14ac:dyDescent="0.25">
      <c r="A173" s="12"/>
      <c r="B173" s="81"/>
      <c r="C173" s="13"/>
      <c r="D173" s="13"/>
      <c r="E173" s="80"/>
      <c r="F173" s="18"/>
      <c r="G173" s="80"/>
      <c r="H173" s="18"/>
      <c r="I173" s="89"/>
      <c r="J173" s="59"/>
      <c r="K173" s="59"/>
      <c r="L173" s="90"/>
      <c r="M173" s="153"/>
      <c r="N173" s="188"/>
      <c r="O173" s="20"/>
      <c r="P173" s="20"/>
      <c r="Q173" s="20"/>
      <c r="R173" s="20"/>
      <c r="S173" s="20"/>
      <c r="T173" s="20"/>
      <c r="U173" s="209"/>
    </row>
    <row r="174" spans="1:21" x14ac:dyDescent="0.25">
      <c r="A174" s="12"/>
      <c r="B174" s="81"/>
      <c r="C174" s="13"/>
      <c r="D174" s="13"/>
      <c r="E174" s="80"/>
      <c r="F174" s="18"/>
      <c r="G174" s="80"/>
      <c r="H174" s="18"/>
      <c r="I174" s="89"/>
      <c r="J174" s="59"/>
      <c r="K174" s="59"/>
      <c r="L174" s="90"/>
      <c r="M174" s="153"/>
      <c r="N174" s="188"/>
      <c r="O174" s="20"/>
      <c r="P174" s="20"/>
      <c r="Q174" s="20"/>
      <c r="R174" s="20"/>
      <c r="S174" s="20"/>
      <c r="T174" s="20"/>
      <c r="U174" s="209"/>
    </row>
    <row r="175" spans="1:21" x14ac:dyDescent="0.25">
      <c r="A175" s="12"/>
      <c r="B175" s="81"/>
      <c r="C175" s="13"/>
      <c r="D175" s="13"/>
      <c r="E175" s="80"/>
      <c r="F175" s="18"/>
      <c r="G175" s="80"/>
      <c r="H175" s="18"/>
      <c r="I175" s="89"/>
      <c r="J175" s="59"/>
      <c r="K175" s="59"/>
      <c r="L175" s="90"/>
      <c r="M175" s="153"/>
      <c r="N175" s="188"/>
      <c r="O175" s="20"/>
      <c r="P175" s="20"/>
      <c r="Q175" s="20"/>
      <c r="R175" s="20"/>
      <c r="S175" s="20"/>
      <c r="T175" s="20"/>
      <c r="U175" s="209"/>
    </row>
    <row r="176" spans="1:21" x14ac:dyDescent="0.25">
      <c r="A176" s="12"/>
      <c r="B176" s="81"/>
      <c r="C176" s="13"/>
      <c r="D176" s="13"/>
      <c r="E176" s="80"/>
      <c r="F176" s="18"/>
      <c r="G176" s="80"/>
      <c r="H176" s="18"/>
      <c r="I176" s="89"/>
      <c r="J176" s="59"/>
      <c r="K176" s="59"/>
      <c r="L176" s="90"/>
      <c r="M176" s="153"/>
      <c r="N176" s="188"/>
      <c r="O176" s="20"/>
      <c r="P176" s="20"/>
      <c r="Q176" s="20"/>
      <c r="R176" s="20"/>
      <c r="S176" s="20"/>
      <c r="T176" s="20"/>
      <c r="U176" s="209"/>
    </row>
    <row r="177" spans="1:21" x14ac:dyDescent="0.25">
      <c r="A177" s="12"/>
      <c r="B177" s="81"/>
      <c r="C177" s="13"/>
      <c r="D177" s="13"/>
      <c r="E177" s="80"/>
      <c r="F177" s="18"/>
      <c r="G177" s="80"/>
      <c r="H177" s="18"/>
      <c r="I177" s="89"/>
      <c r="J177" s="59"/>
      <c r="K177" s="59"/>
      <c r="L177" s="90"/>
      <c r="M177" s="153"/>
      <c r="N177" s="188"/>
      <c r="O177" s="20"/>
      <c r="P177" s="20"/>
      <c r="Q177" s="20"/>
      <c r="R177" s="20"/>
      <c r="S177" s="20"/>
      <c r="T177" s="20"/>
      <c r="U177" s="209"/>
    </row>
    <row r="178" spans="1:21" x14ac:dyDescent="0.25">
      <c r="A178" s="12"/>
      <c r="B178" s="81"/>
      <c r="C178" s="13"/>
      <c r="D178" s="13"/>
      <c r="E178" s="80"/>
      <c r="F178" s="18"/>
      <c r="G178" s="80"/>
      <c r="H178" s="18"/>
      <c r="I178" s="89"/>
      <c r="J178" s="59"/>
      <c r="K178" s="59"/>
      <c r="L178" s="90"/>
      <c r="M178" s="153"/>
      <c r="N178" s="188"/>
      <c r="O178" s="20"/>
      <c r="P178" s="20"/>
      <c r="Q178" s="20"/>
      <c r="R178" s="20"/>
      <c r="S178" s="20"/>
      <c r="T178" s="20"/>
      <c r="U178" s="209"/>
    </row>
    <row r="179" spans="1:21" x14ac:dyDescent="0.25">
      <c r="A179" s="12"/>
      <c r="B179" s="81"/>
      <c r="C179" s="13"/>
      <c r="D179" s="13"/>
      <c r="E179" s="80"/>
      <c r="F179" s="18"/>
      <c r="G179" s="80"/>
      <c r="H179" s="18"/>
      <c r="I179" s="89"/>
      <c r="J179" s="59"/>
      <c r="K179" s="59"/>
      <c r="L179" s="90"/>
      <c r="M179" s="153"/>
      <c r="N179" s="188"/>
      <c r="O179" s="20"/>
      <c r="P179" s="20"/>
      <c r="Q179" s="20"/>
      <c r="R179" s="20"/>
      <c r="S179" s="20"/>
      <c r="T179" s="20"/>
      <c r="U179" s="209"/>
    </row>
    <row r="180" spans="1:21" x14ac:dyDescent="0.25">
      <c r="A180" s="12"/>
      <c r="B180" s="81"/>
      <c r="C180" s="13"/>
      <c r="D180" s="13"/>
      <c r="E180" s="80"/>
      <c r="F180" s="18"/>
      <c r="G180" s="80"/>
      <c r="H180" s="18"/>
      <c r="I180" s="89"/>
      <c r="J180" s="59"/>
      <c r="K180" s="59"/>
      <c r="L180" s="90"/>
      <c r="M180" s="153"/>
      <c r="N180" s="188"/>
      <c r="O180" s="20"/>
      <c r="P180" s="20"/>
      <c r="Q180" s="20"/>
      <c r="R180" s="20"/>
      <c r="S180" s="20"/>
      <c r="T180" s="20"/>
      <c r="U180" s="209"/>
    </row>
    <row r="181" spans="1:21" x14ac:dyDescent="0.25">
      <c r="A181" s="12"/>
      <c r="B181" s="81"/>
      <c r="C181" s="13"/>
      <c r="D181" s="13"/>
      <c r="E181" s="80"/>
      <c r="F181" s="18"/>
      <c r="G181" s="80"/>
      <c r="H181" s="18"/>
      <c r="I181" s="89"/>
      <c r="J181" s="59"/>
      <c r="K181" s="59"/>
      <c r="L181" s="90"/>
      <c r="M181" s="153"/>
      <c r="N181" s="188"/>
      <c r="O181" s="20"/>
      <c r="P181" s="20"/>
      <c r="Q181" s="20"/>
      <c r="R181" s="20"/>
      <c r="S181" s="20"/>
      <c r="T181" s="20"/>
      <c r="U181" s="209"/>
    </row>
    <row r="182" spans="1:21" x14ac:dyDescent="0.25">
      <c r="A182" s="12"/>
      <c r="B182" s="81"/>
      <c r="C182" s="13"/>
      <c r="D182" s="13"/>
      <c r="E182" s="80"/>
      <c r="F182" s="18"/>
      <c r="G182" s="80"/>
      <c r="H182" s="18"/>
      <c r="I182" s="89"/>
      <c r="J182" s="59"/>
      <c r="K182" s="59"/>
      <c r="L182" s="90"/>
      <c r="M182" s="153"/>
      <c r="N182" s="188"/>
      <c r="O182" s="20"/>
      <c r="P182" s="20"/>
      <c r="Q182" s="20"/>
      <c r="R182" s="20"/>
      <c r="S182" s="20"/>
      <c r="T182" s="20"/>
      <c r="U182" s="209"/>
    </row>
    <row r="183" spans="1:21" x14ac:dyDescent="0.25">
      <c r="A183" s="12"/>
      <c r="B183" s="81"/>
      <c r="C183" s="13"/>
      <c r="D183" s="13"/>
      <c r="E183" s="80"/>
      <c r="F183" s="18"/>
      <c r="G183" s="80"/>
      <c r="H183" s="18"/>
      <c r="I183" s="89"/>
      <c r="J183" s="59"/>
      <c r="K183" s="59"/>
      <c r="L183" s="90"/>
      <c r="M183" s="153"/>
      <c r="N183" s="188"/>
      <c r="O183" s="20"/>
      <c r="P183" s="20"/>
      <c r="Q183" s="20"/>
      <c r="R183" s="20"/>
      <c r="S183" s="20"/>
      <c r="T183" s="20"/>
      <c r="U183" s="209"/>
    </row>
    <row r="184" spans="1:21" x14ac:dyDescent="0.25">
      <c r="A184" s="12"/>
      <c r="B184" s="81"/>
      <c r="C184" s="13"/>
      <c r="D184" s="13"/>
      <c r="E184" s="80"/>
      <c r="F184" s="18"/>
      <c r="G184" s="80"/>
      <c r="H184" s="18"/>
      <c r="I184" s="89"/>
      <c r="J184" s="59"/>
      <c r="K184" s="59"/>
      <c r="L184" s="90"/>
      <c r="M184" s="153"/>
      <c r="N184" s="188"/>
      <c r="O184" s="20"/>
      <c r="P184" s="20"/>
      <c r="Q184" s="20"/>
      <c r="R184" s="20"/>
      <c r="S184" s="20"/>
      <c r="T184" s="20"/>
      <c r="U184" s="209"/>
    </row>
    <row r="185" spans="1:21" x14ac:dyDescent="0.25">
      <c r="A185" s="12"/>
      <c r="B185" s="81"/>
      <c r="C185" s="13"/>
      <c r="D185" s="13"/>
      <c r="E185" s="80"/>
      <c r="F185" s="18"/>
      <c r="G185" s="80"/>
      <c r="H185" s="18"/>
      <c r="I185" s="89"/>
      <c r="J185" s="59"/>
      <c r="K185" s="59"/>
      <c r="L185" s="90"/>
      <c r="M185" s="153"/>
      <c r="N185" s="188"/>
      <c r="O185" s="20"/>
      <c r="P185" s="20"/>
      <c r="Q185" s="20"/>
      <c r="R185" s="20"/>
      <c r="S185" s="20"/>
      <c r="T185" s="20"/>
      <c r="U185" s="209"/>
    </row>
    <row r="186" spans="1:21" x14ac:dyDescent="0.25">
      <c r="A186" s="12"/>
      <c r="B186" s="81"/>
      <c r="C186" s="13"/>
      <c r="D186" s="13"/>
      <c r="E186" s="80"/>
      <c r="F186" s="18"/>
      <c r="G186" s="80"/>
      <c r="H186" s="18"/>
      <c r="I186" s="89"/>
      <c r="J186" s="59"/>
      <c r="K186" s="59"/>
      <c r="L186" s="90"/>
      <c r="M186" s="153"/>
      <c r="N186" s="188"/>
      <c r="O186" s="20"/>
      <c r="P186" s="20"/>
      <c r="Q186" s="20"/>
      <c r="R186" s="20"/>
      <c r="S186" s="20"/>
      <c r="T186" s="20"/>
      <c r="U186" s="209"/>
    </row>
    <row r="187" spans="1:21" x14ac:dyDescent="0.25">
      <c r="A187" s="12"/>
      <c r="B187" s="81"/>
      <c r="C187" s="13"/>
      <c r="D187" s="13"/>
      <c r="E187" s="80"/>
      <c r="F187" s="18"/>
      <c r="G187" s="80"/>
      <c r="H187" s="18"/>
      <c r="I187" s="89"/>
      <c r="J187" s="59"/>
      <c r="K187" s="59"/>
      <c r="L187" s="90"/>
      <c r="M187" s="153"/>
      <c r="N187" s="188"/>
      <c r="O187" s="20"/>
      <c r="P187" s="20"/>
      <c r="Q187" s="20"/>
      <c r="R187" s="20"/>
      <c r="S187" s="20"/>
      <c r="T187" s="20"/>
      <c r="U187" s="209"/>
    </row>
    <row r="188" spans="1:21" x14ac:dyDescent="0.25">
      <c r="A188" s="12"/>
      <c r="B188" s="81"/>
      <c r="C188" s="13"/>
      <c r="D188" s="13"/>
      <c r="E188" s="80"/>
      <c r="F188" s="18"/>
      <c r="G188" s="80"/>
      <c r="H188" s="18"/>
      <c r="I188" s="89"/>
      <c r="J188" s="59"/>
      <c r="K188" s="59"/>
      <c r="L188" s="90"/>
      <c r="M188" s="153"/>
      <c r="N188" s="188"/>
      <c r="O188" s="20"/>
      <c r="P188" s="20"/>
      <c r="Q188" s="20"/>
      <c r="R188" s="20"/>
      <c r="S188" s="20"/>
      <c r="T188" s="20"/>
      <c r="U188" s="209"/>
    </row>
    <row r="189" spans="1:21" x14ac:dyDescent="0.25">
      <c r="A189" s="12"/>
      <c r="B189" s="81"/>
      <c r="C189" s="13"/>
      <c r="D189" s="13"/>
      <c r="E189" s="80"/>
      <c r="F189" s="18"/>
      <c r="G189" s="80"/>
      <c r="H189" s="18"/>
      <c r="I189" s="89"/>
      <c r="J189" s="59"/>
      <c r="K189" s="59"/>
      <c r="L189" s="90"/>
      <c r="M189" s="153"/>
      <c r="N189" s="188"/>
      <c r="O189" s="20"/>
      <c r="P189" s="20"/>
      <c r="Q189" s="20"/>
      <c r="R189" s="20"/>
      <c r="S189" s="20"/>
      <c r="T189" s="20"/>
      <c r="U189" s="209"/>
    </row>
    <row r="190" spans="1:21" x14ac:dyDescent="0.25">
      <c r="A190" s="12"/>
      <c r="B190" s="81"/>
      <c r="C190" s="13"/>
      <c r="D190" s="13"/>
      <c r="E190" s="80"/>
      <c r="F190" s="18"/>
      <c r="G190" s="80"/>
      <c r="H190" s="18"/>
      <c r="I190" s="89"/>
      <c r="J190" s="59"/>
      <c r="K190" s="59"/>
      <c r="L190" s="90"/>
      <c r="M190" s="153"/>
      <c r="N190" s="188"/>
      <c r="O190" s="20"/>
      <c r="P190" s="20"/>
      <c r="Q190" s="20"/>
      <c r="R190" s="20"/>
      <c r="S190" s="20"/>
      <c r="T190" s="20"/>
      <c r="U190" s="209"/>
    </row>
    <row r="191" spans="1:21" x14ac:dyDescent="0.25">
      <c r="A191" s="12"/>
      <c r="B191" s="81"/>
      <c r="C191" s="13"/>
      <c r="D191" s="13"/>
      <c r="E191" s="80"/>
      <c r="F191" s="18"/>
      <c r="G191" s="80"/>
      <c r="H191" s="18"/>
      <c r="I191" s="89"/>
      <c r="J191" s="59"/>
      <c r="K191" s="59"/>
      <c r="L191" s="90"/>
      <c r="M191" s="153"/>
      <c r="N191" s="188"/>
      <c r="O191" s="20"/>
      <c r="P191" s="20"/>
      <c r="Q191" s="20"/>
      <c r="R191" s="20"/>
      <c r="S191" s="20"/>
      <c r="T191" s="20"/>
      <c r="U191" s="209"/>
    </row>
    <row r="192" spans="1:21" x14ac:dyDescent="0.25">
      <c r="A192" s="12"/>
      <c r="B192" s="81"/>
      <c r="C192" s="13"/>
      <c r="D192" s="13"/>
      <c r="E192" s="80"/>
      <c r="F192" s="18"/>
      <c r="G192" s="80"/>
      <c r="H192" s="18"/>
      <c r="I192" s="89"/>
      <c r="J192" s="59"/>
      <c r="K192" s="59"/>
      <c r="L192" s="90"/>
      <c r="M192" s="153"/>
      <c r="N192" s="188"/>
      <c r="O192" s="20"/>
      <c r="P192" s="20"/>
      <c r="Q192" s="20"/>
      <c r="R192" s="20"/>
      <c r="S192" s="20"/>
      <c r="T192" s="20"/>
      <c r="U192" s="209"/>
    </row>
    <row r="193" spans="1:21" x14ac:dyDescent="0.25">
      <c r="A193" s="12"/>
      <c r="B193" s="81"/>
      <c r="C193" s="13"/>
      <c r="D193" s="13"/>
      <c r="E193" s="80"/>
      <c r="F193" s="18"/>
      <c r="G193" s="80"/>
      <c r="H193" s="18"/>
      <c r="I193" s="89"/>
      <c r="J193" s="59"/>
      <c r="K193" s="59"/>
      <c r="L193" s="90"/>
      <c r="M193" s="153"/>
      <c r="N193" s="188"/>
      <c r="O193" s="20"/>
      <c r="P193" s="20"/>
      <c r="Q193" s="20"/>
      <c r="R193" s="20"/>
      <c r="S193" s="20"/>
      <c r="T193" s="20"/>
      <c r="U193" s="209"/>
    </row>
    <row r="194" spans="1:21" x14ac:dyDescent="0.25">
      <c r="A194" s="12"/>
      <c r="B194" s="81"/>
      <c r="C194" s="13"/>
      <c r="D194" s="13"/>
      <c r="E194" s="80"/>
      <c r="F194" s="18"/>
      <c r="G194" s="80"/>
      <c r="H194" s="18"/>
      <c r="I194" s="89"/>
      <c r="J194" s="59"/>
      <c r="K194" s="59"/>
      <c r="L194" s="90"/>
      <c r="M194" s="153"/>
      <c r="N194" s="188"/>
      <c r="O194" s="20"/>
      <c r="P194" s="20"/>
      <c r="Q194" s="20"/>
      <c r="R194" s="20"/>
      <c r="S194" s="20"/>
      <c r="T194" s="20"/>
      <c r="U194" s="209"/>
    </row>
    <row r="195" spans="1:21" x14ac:dyDescent="0.25">
      <c r="A195" s="12"/>
      <c r="B195" s="81"/>
      <c r="C195" s="13"/>
      <c r="D195" s="13"/>
      <c r="E195" s="80"/>
      <c r="F195" s="18"/>
      <c r="G195" s="80"/>
      <c r="H195" s="18"/>
      <c r="I195" s="89"/>
      <c r="J195" s="59"/>
      <c r="K195" s="59"/>
      <c r="L195" s="90"/>
      <c r="M195" s="153"/>
      <c r="N195" s="188"/>
      <c r="O195" s="20"/>
      <c r="P195" s="20"/>
      <c r="Q195" s="20"/>
      <c r="R195" s="20"/>
      <c r="S195" s="20"/>
      <c r="T195" s="20"/>
      <c r="U195" s="209"/>
    </row>
    <row r="196" spans="1:21" x14ac:dyDescent="0.25">
      <c r="A196" s="12"/>
      <c r="B196" s="81"/>
      <c r="C196" s="13"/>
      <c r="D196" s="13"/>
      <c r="E196" s="80"/>
      <c r="F196" s="18"/>
      <c r="G196" s="80"/>
      <c r="H196" s="18"/>
      <c r="I196" s="89"/>
      <c r="J196" s="59"/>
      <c r="K196" s="59"/>
      <c r="L196" s="90"/>
      <c r="M196" s="153"/>
      <c r="N196" s="188"/>
      <c r="O196" s="20"/>
      <c r="P196" s="20"/>
      <c r="Q196" s="20"/>
      <c r="R196" s="20"/>
      <c r="S196" s="20"/>
      <c r="T196" s="20"/>
      <c r="U196" s="209"/>
    </row>
    <row r="197" spans="1:21" x14ac:dyDescent="0.25">
      <c r="A197" s="12"/>
      <c r="B197" s="81"/>
      <c r="C197" s="13"/>
      <c r="D197" s="13"/>
      <c r="E197" s="80"/>
      <c r="F197" s="18"/>
      <c r="G197" s="80"/>
      <c r="H197" s="18"/>
      <c r="I197" s="89"/>
      <c r="J197" s="59"/>
      <c r="K197" s="59"/>
      <c r="L197" s="90"/>
      <c r="M197" s="153"/>
      <c r="N197" s="188"/>
      <c r="O197" s="20"/>
      <c r="P197" s="20"/>
      <c r="Q197" s="20"/>
      <c r="R197" s="20"/>
      <c r="S197" s="20"/>
      <c r="T197" s="20"/>
      <c r="U197" s="209"/>
    </row>
    <row r="198" spans="1:21" x14ac:dyDescent="0.25">
      <c r="A198" s="12"/>
      <c r="B198" s="81"/>
      <c r="C198" s="13"/>
      <c r="D198" s="13"/>
      <c r="E198" s="80"/>
      <c r="F198" s="18"/>
      <c r="G198" s="80"/>
      <c r="H198" s="18"/>
      <c r="I198" s="89"/>
      <c r="J198" s="59"/>
      <c r="K198" s="59"/>
      <c r="L198" s="90"/>
      <c r="M198" s="153"/>
      <c r="N198" s="188"/>
      <c r="O198" s="20"/>
      <c r="P198" s="20"/>
      <c r="Q198" s="20"/>
      <c r="R198" s="20"/>
      <c r="S198" s="20"/>
      <c r="T198" s="20"/>
      <c r="U198" s="209"/>
    </row>
    <row r="199" spans="1:21" x14ac:dyDescent="0.25">
      <c r="A199" s="12"/>
      <c r="B199" s="81"/>
      <c r="C199" s="13"/>
      <c r="D199" s="13"/>
      <c r="E199" s="80"/>
      <c r="F199" s="18"/>
      <c r="G199" s="80"/>
      <c r="H199" s="18"/>
      <c r="I199" s="89"/>
      <c r="J199" s="59"/>
      <c r="K199" s="59"/>
      <c r="L199" s="90"/>
      <c r="M199" s="153"/>
      <c r="N199" s="188"/>
      <c r="O199" s="20"/>
      <c r="P199" s="20"/>
      <c r="Q199" s="20"/>
      <c r="R199" s="20"/>
      <c r="S199" s="20"/>
      <c r="T199" s="20"/>
      <c r="U199" s="209"/>
    </row>
    <row r="200" spans="1:21" x14ac:dyDescent="0.25">
      <c r="A200" s="12"/>
      <c r="B200" s="81"/>
      <c r="C200" s="13"/>
      <c r="D200" s="13"/>
      <c r="E200" s="80"/>
      <c r="F200" s="18"/>
      <c r="G200" s="80"/>
      <c r="H200" s="18"/>
      <c r="I200" s="89"/>
      <c r="J200" s="59"/>
      <c r="K200" s="59"/>
      <c r="L200" s="90"/>
      <c r="M200" s="153"/>
      <c r="N200" s="188"/>
      <c r="O200" s="20"/>
      <c r="P200" s="20"/>
      <c r="Q200" s="20"/>
      <c r="R200" s="20"/>
      <c r="S200" s="20"/>
      <c r="T200" s="20"/>
      <c r="U200" s="209"/>
    </row>
    <row r="201" spans="1:21" x14ac:dyDescent="0.25">
      <c r="A201" s="12"/>
      <c r="B201" s="81"/>
      <c r="C201" s="13"/>
      <c r="D201" s="13"/>
      <c r="E201" s="80"/>
      <c r="F201" s="18"/>
      <c r="G201" s="80"/>
      <c r="H201" s="18"/>
      <c r="I201" s="89"/>
      <c r="J201" s="59"/>
      <c r="K201" s="59"/>
      <c r="L201" s="90"/>
      <c r="M201" s="153"/>
      <c r="N201" s="188"/>
      <c r="O201" s="20"/>
      <c r="P201" s="20"/>
      <c r="Q201" s="20"/>
      <c r="R201" s="20"/>
      <c r="S201" s="20"/>
      <c r="T201" s="20"/>
      <c r="U201" s="209"/>
    </row>
    <row r="202" spans="1:21" x14ac:dyDescent="0.25">
      <c r="A202" s="12"/>
      <c r="B202" s="81"/>
      <c r="C202" s="13"/>
      <c r="D202" s="13"/>
      <c r="E202" s="80"/>
      <c r="F202" s="18"/>
      <c r="G202" s="80"/>
      <c r="H202" s="18"/>
      <c r="I202" s="89"/>
      <c r="J202" s="59"/>
      <c r="K202" s="59"/>
      <c r="L202" s="90"/>
      <c r="M202" s="153"/>
      <c r="N202" s="188"/>
      <c r="O202" s="20"/>
      <c r="P202" s="20"/>
      <c r="Q202" s="20"/>
      <c r="R202" s="20"/>
      <c r="S202" s="20"/>
      <c r="T202" s="20"/>
      <c r="U202" s="209"/>
    </row>
    <row r="203" spans="1:21" x14ac:dyDescent="0.25">
      <c r="A203" s="12"/>
      <c r="B203" s="81"/>
      <c r="C203" s="13"/>
      <c r="D203" s="13"/>
      <c r="E203" s="80"/>
      <c r="F203" s="18"/>
      <c r="G203" s="80"/>
      <c r="H203" s="18"/>
      <c r="I203" s="89"/>
      <c r="J203" s="59"/>
      <c r="K203" s="59"/>
      <c r="L203" s="90"/>
      <c r="M203" s="153"/>
      <c r="N203" s="188"/>
      <c r="O203" s="20"/>
      <c r="P203" s="20"/>
      <c r="Q203" s="20"/>
      <c r="R203" s="20"/>
      <c r="S203" s="20"/>
      <c r="T203" s="20"/>
      <c r="U203" s="209"/>
    </row>
    <row r="204" spans="1:21" x14ac:dyDescent="0.25">
      <c r="A204" s="12"/>
      <c r="B204" s="81"/>
      <c r="C204" s="13"/>
      <c r="D204" s="13"/>
      <c r="E204" s="80"/>
      <c r="F204" s="18"/>
      <c r="G204" s="80"/>
      <c r="H204" s="18"/>
      <c r="I204" s="89"/>
      <c r="J204" s="59"/>
      <c r="K204" s="59"/>
      <c r="L204" s="90"/>
      <c r="M204" s="153"/>
      <c r="N204" s="188"/>
      <c r="O204" s="20"/>
      <c r="P204" s="20"/>
      <c r="Q204" s="20"/>
      <c r="R204" s="20"/>
      <c r="S204" s="20"/>
      <c r="T204" s="20"/>
      <c r="U204" s="209"/>
    </row>
    <row r="205" spans="1:21" x14ac:dyDescent="0.25">
      <c r="A205" s="12"/>
      <c r="B205" s="81"/>
      <c r="C205" s="13"/>
      <c r="D205" s="13"/>
      <c r="E205" s="80"/>
      <c r="F205" s="18"/>
      <c r="G205" s="80"/>
      <c r="H205" s="18"/>
      <c r="I205" s="89"/>
      <c r="J205" s="59"/>
      <c r="K205" s="59"/>
      <c r="L205" s="90"/>
      <c r="M205" s="153"/>
      <c r="N205" s="188"/>
      <c r="O205" s="20"/>
      <c r="P205" s="20"/>
      <c r="Q205" s="20"/>
      <c r="R205" s="20"/>
      <c r="S205" s="20"/>
      <c r="T205" s="20"/>
      <c r="U205" s="209"/>
    </row>
    <row r="206" spans="1:21" x14ac:dyDescent="0.25">
      <c r="A206" s="12"/>
      <c r="B206" s="81"/>
      <c r="C206" s="13"/>
      <c r="D206" s="13"/>
      <c r="E206" s="80"/>
      <c r="F206" s="18"/>
      <c r="G206" s="80"/>
      <c r="H206" s="18"/>
      <c r="I206" s="89"/>
      <c r="J206" s="59"/>
      <c r="K206" s="59"/>
      <c r="L206" s="90"/>
      <c r="M206" s="153"/>
      <c r="N206" s="188"/>
      <c r="O206" s="20"/>
      <c r="P206" s="20"/>
      <c r="Q206" s="20"/>
      <c r="R206" s="20"/>
      <c r="S206" s="20"/>
      <c r="T206" s="20"/>
      <c r="U206" s="209"/>
    </row>
    <row r="207" spans="1:21" x14ac:dyDescent="0.25">
      <c r="A207" s="12"/>
      <c r="B207" s="81"/>
      <c r="C207" s="13"/>
      <c r="D207" s="13"/>
      <c r="E207" s="80"/>
      <c r="F207" s="18"/>
      <c r="G207" s="80"/>
      <c r="H207" s="18"/>
      <c r="I207" s="89"/>
      <c r="J207" s="59"/>
      <c r="K207" s="59"/>
      <c r="L207" s="90"/>
      <c r="M207" s="153"/>
      <c r="N207" s="188"/>
      <c r="O207" s="20"/>
      <c r="P207" s="20"/>
      <c r="Q207" s="20"/>
      <c r="R207" s="20"/>
      <c r="S207" s="20"/>
      <c r="T207" s="20"/>
      <c r="U207" s="209"/>
    </row>
    <row r="208" spans="1:21" x14ac:dyDescent="0.25">
      <c r="A208" s="12"/>
      <c r="B208" s="81"/>
      <c r="C208" s="13"/>
      <c r="D208" s="13"/>
      <c r="E208" s="80"/>
      <c r="F208" s="18"/>
      <c r="G208" s="80"/>
      <c r="H208" s="18"/>
      <c r="I208" s="89"/>
      <c r="J208" s="59"/>
      <c r="K208" s="59"/>
      <c r="L208" s="90"/>
      <c r="M208" s="153"/>
      <c r="N208" s="188"/>
      <c r="O208" s="20"/>
      <c r="P208" s="20"/>
      <c r="Q208" s="20"/>
      <c r="R208" s="20"/>
      <c r="S208" s="20"/>
      <c r="T208" s="20"/>
      <c r="U208" s="209"/>
    </row>
    <row r="209" spans="1:21" x14ac:dyDescent="0.25">
      <c r="A209" s="12"/>
      <c r="B209" s="81"/>
      <c r="C209" s="13"/>
      <c r="D209" s="13"/>
      <c r="E209" s="80"/>
      <c r="F209" s="18"/>
      <c r="G209" s="80"/>
      <c r="H209" s="18"/>
      <c r="I209" s="89"/>
      <c r="J209" s="59"/>
      <c r="K209" s="59"/>
      <c r="L209" s="90"/>
      <c r="M209" s="153"/>
      <c r="N209" s="188"/>
      <c r="O209" s="20"/>
      <c r="P209" s="20"/>
      <c r="Q209" s="20"/>
      <c r="R209" s="20"/>
      <c r="S209" s="20"/>
      <c r="T209" s="20"/>
      <c r="U209" s="209"/>
    </row>
    <row r="210" spans="1:21" x14ac:dyDescent="0.25">
      <c r="A210" s="12"/>
      <c r="B210" s="81"/>
      <c r="C210" s="13"/>
      <c r="D210" s="13"/>
      <c r="E210" s="80"/>
      <c r="F210" s="18"/>
      <c r="G210" s="80"/>
      <c r="H210" s="18"/>
      <c r="I210" s="89"/>
      <c r="J210" s="59"/>
      <c r="K210" s="59"/>
      <c r="L210" s="90"/>
      <c r="M210" s="153"/>
      <c r="N210" s="188"/>
      <c r="O210" s="20"/>
      <c r="P210" s="20"/>
      <c r="Q210" s="20"/>
      <c r="R210" s="20"/>
      <c r="S210" s="20"/>
      <c r="T210" s="20"/>
      <c r="U210" s="209"/>
    </row>
    <row r="211" spans="1:21" x14ac:dyDescent="0.25">
      <c r="A211" s="12"/>
      <c r="B211" s="81"/>
      <c r="C211" s="13"/>
      <c r="D211" s="13"/>
      <c r="E211" s="80"/>
      <c r="F211" s="18"/>
      <c r="G211" s="80"/>
      <c r="H211" s="18"/>
      <c r="I211" s="89"/>
      <c r="J211" s="59"/>
      <c r="K211" s="59"/>
      <c r="L211" s="90"/>
      <c r="M211" s="153"/>
      <c r="N211" s="188"/>
      <c r="O211" s="20"/>
      <c r="P211" s="20"/>
      <c r="Q211" s="20"/>
      <c r="R211" s="20"/>
      <c r="S211" s="20"/>
      <c r="T211" s="20"/>
      <c r="U211" s="209"/>
    </row>
    <row r="212" spans="1:21" x14ac:dyDescent="0.25">
      <c r="A212" s="12"/>
      <c r="B212" s="81"/>
      <c r="C212" s="13"/>
      <c r="D212" s="13"/>
      <c r="E212" s="80"/>
      <c r="F212" s="18"/>
      <c r="G212" s="80"/>
      <c r="H212" s="18"/>
      <c r="I212" s="89"/>
      <c r="J212" s="59"/>
      <c r="K212" s="59"/>
      <c r="L212" s="90"/>
      <c r="M212" s="153"/>
      <c r="N212" s="188"/>
      <c r="O212" s="20"/>
      <c r="P212" s="20"/>
      <c r="Q212" s="20"/>
      <c r="R212" s="20"/>
      <c r="S212" s="20"/>
      <c r="T212" s="20"/>
      <c r="U212" s="209"/>
    </row>
    <row r="213" spans="1:21" x14ac:dyDescent="0.25">
      <c r="A213" s="12"/>
      <c r="B213" s="81"/>
      <c r="C213" s="13"/>
      <c r="D213" s="13"/>
      <c r="E213" s="80"/>
      <c r="F213" s="18"/>
      <c r="G213" s="80"/>
      <c r="H213" s="18"/>
      <c r="I213" s="89"/>
      <c r="J213" s="59"/>
      <c r="K213" s="59"/>
      <c r="L213" s="90"/>
      <c r="M213" s="153"/>
      <c r="N213" s="188"/>
      <c r="O213" s="20"/>
      <c r="P213" s="20"/>
      <c r="Q213" s="20"/>
      <c r="R213" s="20"/>
      <c r="S213" s="20"/>
      <c r="T213" s="20"/>
      <c r="U213" s="209"/>
    </row>
    <row r="214" spans="1:21" x14ac:dyDescent="0.25">
      <c r="A214" s="12"/>
      <c r="B214" s="81"/>
      <c r="C214" s="13"/>
      <c r="D214" s="13"/>
      <c r="E214" s="80"/>
      <c r="F214" s="18"/>
      <c r="G214" s="80"/>
      <c r="H214" s="18"/>
      <c r="I214" s="89"/>
      <c r="J214" s="59"/>
      <c r="K214" s="59"/>
      <c r="L214" s="90"/>
      <c r="M214" s="153"/>
      <c r="N214" s="188"/>
      <c r="O214" s="20"/>
      <c r="P214" s="20"/>
      <c r="Q214" s="20"/>
      <c r="R214" s="20"/>
      <c r="S214" s="20"/>
      <c r="T214" s="20"/>
      <c r="U214" s="209"/>
    </row>
    <row r="215" spans="1:21" x14ac:dyDescent="0.25">
      <c r="A215" s="12"/>
      <c r="B215" s="81"/>
      <c r="C215" s="13"/>
      <c r="D215" s="13"/>
      <c r="E215" s="80"/>
      <c r="F215" s="18"/>
      <c r="G215" s="80"/>
      <c r="H215" s="18"/>
      <c r="I215" s="89"/>
      <c r="J215" s="59"/>
      <c r="K215" s="59"/>
      <c r="L215" s="90"/>
      <c r="M215" s="153"/>
      <c r="N215" s="188"/>
      <c r="O215" s="20"/>
      <c r="P215" s="20"/>
      <c r="Q215" s="20"/>
      <c r="R215" s="20"/>
      <c r="S215" s="20"/>
      <c r="T215" s="20"/>
      <c r="U215" s="209"/>
    </row>
    <row r="216" spans="1:21" x14ac:dyDescent="0.25">
      <c r="A216" s="12"/>
      <c r="B216" s="81"/>
      <c r="C216" s="13"/>
      <c r="D216" s="13"/>
      <c r="E216" s="80"/>
      <c r="F216" s="18"/>
      <c r="G216" s="80"/>
      <c r="H216" s="18"/>
      <c r="I216" s="89"/>
      <c r="J216" s="59"/>
      <c r="K216" s="59"/>
      <c r="L216" s="90"/>
      <c r="M216" s="153"/>
      <c r="N216" s="188"/>
      <c r="O216" s="20"/>
      <c r="P216" s="20"/>
      <c r="Q216" s="20"/>
      <c r="R216" s="20"/>
      <c r="S216" s="20"/>
      <c r="T216" s="20"/>
      <c r="U216" s="209"/>
    </row>
    <row r="217" spans="1:21" x14ac:dyDescent="0.25">
      <c r="A217" s="12"/>
      <c r="B217" s="81"/>
      <c r="C217" s="13"/>
      <c r="D217" s="13"/>
      <c r="E217" s="80"/>
      <c r="F217" s="18"/>
      <c r="G217" s="80"/>
      <c r="H217" s="18"/>
      <c r="I217" s="89"/>
      <c r="J217" s="59"/>
      <c r="K217" s="59"/>
      <c r="L217" s="90"/>
      <c r="M217" s="153"/>
      <c r="N217" s="188"/>
      <c r="O217" s="20"/>
      <c r="P217" s="20"/>
      <c r="Q217" s="20"/>
      <c r="R217" s="20"/>
      <c r="S217" s="20"/>
      <c r="T217" s="20"/>
      <c r="U217" s="209"/>
    </row>
    <row r="218" spans="1:21" x14ac:dyDescent="0.25">
      <c r="A218" s="12"/>
      <c r="B218" s="81"/>
      <c r="C218" s="13"/>
      <c r="D218" s="13"/>
      <c r="E218" s="80"/>
      <c r="F218" s="18"/>
      <c r="G218" s="80"/>
      <c r="H218" s="18"/>
      <c r="I218" s="89"/>
      <c r="J218" s="59"/>
      <c r="K218" s="59"/>
      <c r="L218" s="90"/>
      <c r="M218" s="153"/>
      <c r="N218" s="188"/>
      <c r="O218" s="20"/>
      <c r="P218" s="20"/>
      <c r="Q218" s="20"/>
      <c r="R218" s="20"/>
      <c r="S218" s="20"/>
      <c r="T218" s="20"/>
      <c r="U218" s="209"/>
    </row>
    <row r="219" spans="1:21" x14ac:dyDescent="0.25">
      <c r="A219" s="12"/>
      <c r="B219" s="81"/>
      <c r="C219" s="13"/>
      <c r="D219" s="13"/>
      <c r="E219" s="80"/>
      <c r="F219" s="18"/>
      <c r="G219" s="80"/>
      <c r="H219" s="18"/>
      <c r="I219" s="89"/>
      <c r="J219" s="59"/>
      <c r="K219" s="59"/>
      <c r="L219" s="90"/>
      <c r="M219" s="153"/>
      <c r="N219" s="188"/>
      <c r="O219" s="20"/>
      <c r="P219" s="20"/>
      <c r="Q219" s="20"/>
      <c r="R219" s="20"/>
      <c r="S219" s="20"/>
      <c r="T219" s="20"/>
      <c r="U219" s="209"/>
    </row>
    <row r="220" spans="1:21" x14ac:dyDescent="0.25">
      <c r="A220" s="12"/>
      <c r="B220" s="81"/>
      <c r="C220" s="13"/>
      <c r="D220" s="13"/>
      <c r="E220" s="80"/>
      <c r="F220" s="18"/>
      <c r="G220" s="80"/>
      <c r="H220" s="18"/>
      <c r="I220" s="89"/>
      <c r="J220" s="59"/>
      <c r="K220" s="59"/>
      <c r="L220" s="90"/>
      <c r="M220" s="153"/>
      <c r="N220" s="188"/>
      <c r="O220" s="20"/>
      <c r="P220" s="20"/>
      <c r="Q220" s="20"/>
      <c r="R220" s="20"/>
      <c r="S220" s="20"/>
      <c r="T220" s="20"/>
      <c r="U220" s="209"/>
    </row>
    <row r="221" spans="1:21" x14ac:dyDescent="0.25">
      <c r="A221" s="12"/>
      <c r="B221" s="81"/>
      <c r="C221" s="13"/>
      <c r="D221" s="13"/>
      <c r="E221" s="80"/>
      <c r="F221" s="18"/>
      <c r="G221" s="80"/>
      <c r="H221" s="18"/>
      <c r="I221" s="89"/>
      <c r="J221" s="59"/>
      <c r="K221" s="59"/>
      <c r="L221" s="90"/>
      <c r="M221" s="153"/>
      <c r="N221" s="188"/>
      <c r="O221" s="20"/>
      <c r="P221" s="20"/>
      <c r="Q221" s="20"/>
      <c r="R221" s="20"/>
      <c r="S221" s="20"/>
      <c r="T221" s="20"/>
      <c r="U221" s="209"/>
    </row>
    <row r="222" spans="1:21" x14ac:dyDescent="0.25">
      <c r="A222" s="12"/>
      <c r="B222" s="81"/>
      <c r="C222" s="13"/>
      <c r="D222" s="13"/>
      <c r="E222" s="80"/>
      <c r="F222" s="18"/>
      <c r="G222" s="80"/>
      <c r="H222" s="18"/>
      <c r="I222" s="89"/>
      <c r="J222" s="59"/>
      <c r="K222" s="59"/>
      <c r="L222" s="90"/>
      <c r="M222" s="153"/>
      <c r="N222" s="188"/>
      <c r="O222" s="20"/>
      <c r="P222" s="20"/>
      <c r="Q222" s="20"/>
      <c r="R222" s="20"/>
      <c r="S222" s="20"/>
      <c r="T222" s="20"/>
      <c r="U222" s="209"/>
    </row>
    <row r="223" spans="1:21" x14ac:dyDescent="0.25">
      <c r="A223" s="12"/>
      <c r="B223" s="81"/>
      <c r="C223" s="13"/>
      <c r="D223" s="13"/>
      <c r="E223" s="80"/>
      <c r="F223" s="18"/>
      <c r="G223" s="80"/>
      <c r="H223" s="18"/>
      <c r="I223" s="89"/>
      <c r="J223" s="59"/>
      <c r="K223" s="59"/>
      <c r="L223" s="90"/>
      <c r="M223" s="153"/>
      <c r="N223" s="188"/>
      <c r="O223" s="20"/>
      <c r="P223" s="20"/>
      <c r="Q223" s="20"/>
      <c r="R223" s="20"/>
      <c r="S223" s="20"/>
      <c r="T223" s="20"/>
      <c r="U223" s="209"/>
    </row>
    <row r="224" spans="1:21" x14ac:dyDescent="0.25">
      <c r="A224" s="12"/>
      <c r="B224" s="81"/>
      <c r="C224" s="13"/>
      <c r="D224" s="13"/>
      <c r="E224" s="80"/>
      <c r="F224" s="18"/>
      <c r="G224" s="80"/>
      <c r="H224" s="18"/>
      <c r="I224" s="89"/>
      <c r="J224" s="59"/>
      <c r="K224" s="59"/>
      <c r="L224" s="90"/>
      <c r="M224" s="153"/>
      <c r="N224" s="188"/>
      <c r="O224" s="20"/>
      <c r="P224" s="20"/>
      <c r="Q224" s="20"/>
      <c r="R224" s="20"/>
      <c r="S224" s="20"/>
      <c r="T224" s="20"/>
      <c r="U224" s="209"/>
    </row>
    <row r="225" spans="1:21" x14ac:dyDescent="0.25">
      <c r="A225" s="12"/>
      <c r="B225" s="81"/>
      <c r="C225" s="13"/>
      <c r="D225" s="13"/>
      <c r="E225" s="80"/>
      <c r="F225" s="18"/>
      <c r="G225" s="80"/>
      <c r="H225" s="18"/>
      <c r="I225" s="89"/>
      <c r="J225" s="59"/>
      <c r="K225" s="59"/>
      <c r="L225" s="90"/>
      <c r="M225" s="153"/>
      <c r="N225" s="188"/>
      <c r="O225" s="20"/>
      <c r="P225" s="20"/>
      <c r="Q225" s="20"/>
      <c r="R225" s="20"/>
      <c r="S225" s="20"/>
      <c r="T225" s="20"/>
      <c r="U225" s="209"/>
    </row>
    <row r="226" spans="1:21" x14ac:dyDescent="0.25">
      <c r="A226" s="12"/>
      <c r="B226" s="81"/>
      <c r="C226" s="13"/>
      <c r="D226" s="13"/>
      <c r="E226" s="80"/>
      <c r="F226" s="18"/>
      <c r="G226" s="80"/>
      <c r="H226" s="18"/>
      <c r="I226" s="89"/>
      <c r="J226" s="59"/>
      <c r="K226" s="59"/>
      <c r="L226" s="90"/>
      <c r="M226" s="153"/>
      <c r="N226" s="188"/>
      <c r="O226" s="20"/>
      <c r="P226" s="20"/>
      <c r="Q226" s="20"/>
      <c r="R226" s="20"/>
      <c r="S226" s="20"/>
      <c r="T226" s="20"/>
      <c r="U226" s="209"/>
    </row>
    <row r="227" spans="1:21" x14ac:dyDescent="0.25">
      <c r="A227" s="12"/>
      <c r="B227" s="81"/>
      <c r="C227" s="13"/>
      <c r="D227" s="13"/>
      <c r="E227" s="80"/>
      <c r="F227" s="18"/>
      <c r="G227" s="80"/>
      <c r="H227" s="18"/>
      <c r="I227" s="89"/>
      <c r="J227" s="59"/>
      <c r="K227" s="59"/>
      <c r="L227" s="90"/>
      <c r="M227" s="153"/>
      <c r="N227" s="188"/>
      <c r="O227" s="20"/>
      <c r="P227" s="20"/>
      <c r="Q227" s="20"/>
      <c r="R227" s="20"/>
      <c r="S227" s="20"/>
      <c r="T227" s="20"/>
      <c r="U227" s="209"/>
    </row>
    <row r="228" spans="1:21" x14ac:dyDescent="0.25">
      <c r="A228" s="12"/>
      <c r="B228" s="81"/>
      <c r="C228" s="13"/>
      <c r="D228" s="13"/>
      <c r="E228" s="80"/>
      <c r="F228" s="18"/>
      <c r="G228" s="80"/>
      <c r="H228" s="18"/>
      <c r="I228" s="89"/>
      <c r="J228" s="59"/>
      <c r="K228" s="59"/>
      <c r="L228" s="90"/>
      <c r="M228" s="153"/>
      <c r="N228" s="188"/>
      <c r="O228" s="20"/>
      <c r="P228" s="20"/>
      <c r="Q228" s="20"/>
      <c r="R228" s="20"/>
      <c r="S228" s="20"/>
      <c r="T228" s="20"/>
      <c r="U228" s="209"/>
    </row>
    <row r="229" spans="1:21" x14ac:dyDescent="0.25">
      <c r="A229" s="12"/>
      <c r="B229" s="81"/>
      <c r="C229" s="13"/>
      <c r="D229" s="13"/>
      <c r="E229" s="80"/>
      <c r="F229" s="18"/>
      <c r="G229" s="80"/>
      <c r="H229" s="18"/>
      <c r="I229" s="89"/>
      <c r="J229" s="59"/>
      <c r="K229" s="59"/>
      <c r="L229" s="90"/>
      <c r="M229" s="153"/>
      <c r="N229" s="188"/>
      <c r="O229" s="20"/>
      <c r="P229" s="20"/>
      <c r="Q229" s="20"/>
      <c r="R229" s="20"/>
      <c r="S229" s="20"/>
      <c r="T229" s="20"/>
      <c r="U229" s="209"/>
    </row>
    <row r="230" spans="1:21" x14ac:dyDescent="0.25">
      <c r="A230" s="12"/>
      <c r="B230" s="81"/>
      <c r="C230" s="13"/>
      <c r="D230" s="13"/>
      <c r="E230" s="80"/>
      <c r="F230" s="18"/>
      <c r="G230" s="80"/>
      <c r="H230" s="18"/>
      <c r="I230" s="89"/>
      <c r="J230" s="59"/>
      <c r="K230" s="59"/>
      <c r="L230" s="90"/>
      <c r="M230" s="153"/>
      <c r="N230" s="188"/>
      <c r="O230" s="20"/>
      <c r="P230" s="20"/>
      <c r="Q230" s="20"/>
      <c r="R230" s="20"/>
      <c r="S230" s="20"/>
      <c r="T230" s="20"/>
      <c r="U230" s="209"/>
    </row>
    <row r="231" spans="1:21" x14ac:dyDescent="0.25">
      <c r="A231" s="12"/>
      <c r="B231" s="81"/>
      <c r="C231" s="13"/>
      <c r="D231" s="13"/>
      <c r="E231" s="80"/>
      <c r="F231" s="18"/>
      <c r="G231" s="80"/>
      <c r="H231" s="18"/>
      <c r="I231" s="89"/>
      <c r="J231" s="59"/>
      <c r="K231" s="59"/>
      <c r="L231" s="90"/>
      <c r="M231" s="153"/>
      <c r="N231" s="188"/>
      <c r="O231" s="20"/>
      <c r="P231" s="20"/>
      <c r="Q231" s="20"/>
      <c r="R231" s="20"/>
      <c r="S231" s="20"/>
      <c r="T231" s="20"/>
      <c r="U231" s="209"/>
    </row>
    <row r="232" spans="1:21" x14ac:dyDescent="0.25">
      <c r="A232" s="12"/>
      <c r="B232" s="81"/>
      <c r="C232" s="13"/>
      <c r="D232" s="13"/>
      <c r="E232" s="80"/>
      <c r="F232" s="18"/>
      <c r="G232" s="80"/>
      <c r="H232" s="18"/>
      <c r="I232" s="89"/>
      <c r="J232" s="59"/>
      <c r="K232" s="59"/>
      <c r="L232" s="90"/>
      <c r="M232" s="153"/>
      <c r="N232" s="188"/>
      <c r="O232" s="20"/>
      <c r="P232" s="20"/>
      <c r="Q232" s="20"/>
      <c r="R232" s="20"/>
      <c r="S232" s="20"/>
      <c r="T232" s="20"/>
      <c r="U232" s="209"/>
    </row>
    <row r="233" spans="1:21" x14ac:dyDescent="0.25">
      <c r="A233" s="12"/>
      <c r="B233" s="81"/>
      <c r="C233" s="13"/>
      <c r="D233" s="13"/>
      <c r="E233" s="80"/>
      <c r="F233" s="18"/>
      <c r="G233" s="80"/>
      <c r="H233" s="18"/>
      <c r="I233" s="89"/>
      <c r="J233" s="59"/>
      <c r="K233" s="59"/>
      <c r="L233" s="90"/>
      <c r="M233" s="153"/>
      <c r="N233" s="188"/>
      <c r="O233" s="20"/>
      <c r="P233" s="20"/>
      <c r="Q233" s="20"/>
      <c r="R233" s="20"/>
      <c r="S233" s="20"/>
      <c r="T233" s="20"/>
      <c r="U233" s="209"/>
    </row>
    <row r="234" spans="1:21" x14ac:dyDescent="0.25">
      <c r="A234" s="12"/>
      <c r="B234" s="81"/>
      <c r="C234" s="13"/>
      <c r="D234" s="13"/>
      <c r="E234" s="80"/>
      <c r="F234" s="18"/>
      <c r="G234" s="80"/>
      <c r="H234" s="18"/>
      <c r="I234" s="89"/>
      <c r="J234" s="59"/>
      <c r="K234" s="59"/>
      <c r="L234" s="90"/>
      <c r="M234" s="153"/>
      <c r="N234" s="188"/>
      <c r="O234" s="20"/>
      <c r="P234" s="20"/>
      <c r="Q234" s="20"/>
      <c r="R234" s="20"/>
      <c r="S234" s="20"/>
      <c r="T234" s="20"/>
      <c r="U234" s="209"/>
    </row>
    <row r="235" spans="1:21" x14ac:dyDescent="0.25">
      <c r="A235" s="12"/>
      <c r="B235" s="81"/>
      <c r="C235" s="13"/>
      <c r="D235" s="13"/>
      <c r="E235" s="80"/>
      <c r="F235" s="18"/>
      <c r="G235" s="80"/>
      <c r="H235" s="18"/>
      <c r="I235" s="89"/>
      <c r="J235" s="59"/>
      <c r="K235" s="59"/>
      <c r="L235" s="90"/>
      <c r="M235" s="153"/>
      <c r="N235" s="188"/>
      <c r="O235" s="20"/>
      <c r="P235" s="20"/>
      <c r="Q235" s="20"/>
      <c r="R235" s="20"/>
      <c r="S235" s="20"/>
      <c r="T235" s="20"/>
      <c r="U235" s="209"/>
    </row>
    <row r="236" spans="1:21" x14ac:dyDescent="0.25">
      <c r="A236" s="12"/>
      <c r="B236" s="81"/>
      <c r="C236" s="13"/>
      <c r="D236" s="13"/>
      <c r="E236" s="80"/>
      <c r="F236" s="18"/>
      <c r="G236" s="80"/>
      <c r="H236" s="18"/>
      <c r="I236" s="89"/>
      <c r="J236" s="59"/>
      <c r="K236" s="59"/>
      <c r="L236" s="90"/>
      <c r="M236" s="153"/>
      <c r="N236" s="188"/>
      <c r="O236" s="20"/>
      <c r="P236" s="20"/>
      <c r="Q236" s="20"/>
      <c r="R236" s="20"/>
      <c r="S236" s="20"/>
      <c r="T236" s="20"/>
      <c r="U236" s="209"/>
    </row>
    <row r="237" spans="1:21" x14ac:dyDescent="0.25">
      <c r="A237" s="12"/>
      <c r="B237" s="81"/>
      <c r="C237" s="13"/>
      <c r="D237" s="13"/>
      <c r="E237" s="80"/>
      <c r="F237" s="18"/>
      <c r="G237" s="80"/>
      <c r="H237" s="18"/>
      <c r="I237" s="89"/>
      <c r="J237" s="59"/>
      <c r="K237" s="59"/>
      <c r="L237" s="90"/>
      <c r="M237" s="153"/>
      <c r="N237" s="188"/>
      <c r="O237" s="20"/>
      <c r="P237" s="20"/>
      <c r="Q237" s="20"/>
      <c r="R237" s="20"/>
      <c r="S237" s="20"/>
      <c r="T237" s="20"/>
      <c r="U237" s="209"/>
    </row>
    <row r="238" spans="1:21" x14ac:dyDescent="0.25">
      <c r="A238" s="12"/>
      <c r="B238" s="81"/>
      <c r="C238" s="13"/>
      <c r="D238" s="13"/>
      <c r="E238" s="80"/>
      <c r="F238" s="18"/>
      <c r="G238" s="80"/>
      <c r="H238" s="18"/>
      <c r="I238" s="89"/>
      <c r="J238" s="59"/>
      <c r="K238" s="59"/>
      <c r="L238" s="90"/>
      <c r="M238" s="153"/>
      <c r="N238" s="188"/>
      <c r="O238" s="20"/>
      <c r="P238" s="20"/>
      <c r="Q238" s="20"/>
      <c r="R238" s="20"/>
      <c r="S238" s="20"/>
      <c r="T238" s="20"/>
      <c r="U238" s="209"/>
    </row>
    <row r="239" spans="1:21" x14ac:dyDescent="0.25">
      <c r="A239" s="12"/>
      <c r="B239" s="81"/>
      <c r="C239" s="13"/>
      <c r="D239" s="13"/>
      <c r="E239" s="80"/>
      <c r="F239" s="18"/>
      <c r="G239" s="80"/>
      <c r="H239" s="18"/>
      <c r="I239" s="89"/>
      <c r="J239" s="59"/>
      <c r="K239" s="59"/>
      <c r="L239" s="90"/>
      <c r="M239" s="153"/>
      <c r="N239" s="188"/>
      <c r="O239" s="20"/>
      <c r="P239" s="20"/>
      <c r="Q239" s="20"/>
      <c r="R239" s="20"/>
      <c r="S239" s="20"/>
      <c r="T239" s="20"/>
      <c r="U239" s="209"/>
    </row>
    <row r="240" spans="1:21" x14ac:dyDescent="0.25">
      <c r="A240" s="12"/>
      <c r="B240" s="81"/>
      <c r="C240" s="13"/>
      <c r="D240" s="13"/>
      <c r="E240" s="80"/>
      <c r="F240" s="18"/>
      <c r="G240" s="80"/>
      <c r="H240" s="18"/>
      <c r="I240" s="89"/>
      <c r="J240" s="59"/>
      <c r="K240" s="59"/>
      <c r="L240" s="90"/>
      <c r="M240" s="153"/>
      <c r="N240" s="188"/>
      <c r="O240" s="20"/>
      <c r="P240" s="20"/>
      <c r="Q240" s="20"/>
      <c r="R240" s="20"/>
      <c r="S240" s="20"/>
      <c r="T240" s="20"/>
      <c r="U240" s="209"/>
    </row>
    <row r="241" spans="1:21" x14ac:dyDescent="0.25">
      <c r="A241" s="12"/>
      <c r="B241" s="81"/>
      <c r="C241" s="13"/>
      <c r="D241" s="13"/>
      <c r="E241" s="80"/>
      <c r="F241" s="18"/>
      <c r="G241" s="80"/>
      <c r="H241" s="18"/>
      <c r="I241" s="89"/>
      <c r="J241" s="59"/>
      <c r="K241" s="59"/>
      <c r="L241" s="90"/>
      <c r="M241" s="153"/>
      <c r="N241" s="188"/>
      <c r="O241" s="20"/>
      <c r="P241" s="20"/>
      <c r="Q241" s="20"/>
      <c r="R241" s="20"/>
      <c r="S241" s="20"/>
      <c r="T241" s="20"/>
      <c r="U241" s="209"/>
    </row>
    <row r="242" spans="1:21" x14ac:dyDescent="0.25">
      <c r="A242" s="12"/>
      <c r="B242" s="81"/>
      <c r="C242" s="13"/>
      <c r="D242" s="13"/>
      <c r="E242" s="80"/>
      <c r="F242" s="18"/>
      <c r="G242" s="80"/>
      <c r="H242" s="18"/>
      <c r="I242" s="89"/>
      <c r="J242" s="59"/>
      <c r="K242" s="59"/>
      <c r="L242" s="90"/>
      <c r="M242" s="153"/>
      <c r="N242" s="188"/>
      <c r="O242" s="20"/>
      <c r="P242" s="20"/>
      <c r="Q242" s="20"/>
      <c r="R242" s="20"/>
      <c r="S242" s="20"/>
      <c r="T242" s="20"/>
      <c r="U242" s="209"/>
    </row>
    <row r="243" spans="1:21" x14ac:dyDescent="0.25">
      <c r="A243" s="12"/>
      <c r="B243" s="81"/>
      <c r="C243" s="13"/>
      <c r="D243" s="13"/>
      <c r="E243" s="80"/>
      <c r="F243" s="18"/>
      <c r="G243" s="80"/>
      <c r="H243" s="18"/>
      <c r="I243" s="89"/>
      <c r="J243" s="59"/>
      <c r="K243" s="59"/>
      <c r="L243" s="90"/>
      <c r="M243" s="153"/>
      <c r="N243" s="188"/>
      <c r="O243" s="20"/>
      <c r="P243" s="20"/>
      <c r="Q243" s="20"/>
      <c r="R243" s="20"/>
      <c r="S243" s="20"/>
      <c r="T243" s="20"/>
      <c r="U243" s="209"/>
    </row>
    <row r="244" spans="1:21" x14ac:dyDescent="0.25">
      <c r="A244" s="12"/>
      <c r="B244" s="81"/>
      <c r="C244" s="13"/>
      <c r="D244" s="13"/>
      <c r="E244" s="80"/>
      <c r="F244" s="18"/>
      <c r="G244" s="80"/>
      <c r="H244" s="18"/>
      <c r="I244" s="89"/>
      <c r="J244" s="59"/>
      <c r="K244" s="59"/>
      <c r="L244" s="90"/>
      <c r="M244" s="153"/>
      <c r="N244" s="188"/>
      <c r="O244" s="20"/>
      <c r="P244" s="20"/>
      <c r="Q244" s="20"/>
      <c r="R244" s="20"/>
      <c r="S244" s="20"/>
      <c r="T244" s="20"/>
      <c r="U244" s="209"/>
    </row>
    <row r="245" spans="1:21" x14ac:dyDescent="0.25">
      <c r="A245" s="12"/>
      <c r="B245" s="81"/>
      <c r="C245" s="13"/>
      <c r="D245" s="13"/>
      <c r="E245" s="80"/>
      <c r="F245" s="18"/>
      <c r="G245" s="80"/>
      <c r="H245" s="18"/>
      <c r="I245" s="89"/>
      <c r="J245" s="59"/>
      <c r="K245" s="59"/>
      <c r="L245" s="90"/>
      <c r="M245" s="153"/>
      <c r="N245" s="188"/>
      <c r="O245" s="20"/>
      <c r="P245" s="20"/>
      <c r="Q245" s="20"/>
      <c r="R245" s="20"/>
      <c r="S245" s="20"/>
      <c r="T245" s="20"/>
      <c r="U245" s="209"/>
    </row>
    <row r="246" spans="1:21" x14ac:dyDescent="0.25">
      <c r="A246" s="12"/>
      <c r="B246" s="81"/>
      <c r="C246" s="13"/>
      <c r="D246" s="13"/>
      <c r="E246" s="80"/>
      <c r="F246" s="18"/>
      <c r="G246" s="80"/>
      <c r="H246" s="18"/>
      <c r="I246" s="89"/>
      <c r="J246" s="59"/>
      <c r="K246" s="59"/>
      <c r="L246" s="90"/>
      <c r="M246" s="153"/>
      <c r="N246" s="188"/>
      <c r="O246" s="20"/>
      <c r="P246" s="20"/>
      <c r="Q246" s="20"/>
      <c r="R246" s="20"/>
      <c r="S246" s="20"/>
      <c r="T246" s="20"/>
      <c r="U246" s="209"/>
    </row>
    <row r="247" spans="1:21" x14ac:dyDescent="0.25">
      <c r="A247" s="12"/>
      <c r="B247" s="81"/>
      <c r="C247" s="13"/>
      <c r="D247" s="13"/>
      <c r="E247" s="80"/>
      <c r="F247" s="18"/>
      <c r="G247" s="80"/>
      <c r="H247" s="18"/>
      <c r="I247" s="89"/>
      <c r="J247" s="59"/>
      <c r="K247" s="59"/>
      <c r="L247" s="90"/>
      <c r="M247" s="153"/>
      <c r="N247" s="188"/>
      <c r="O247" s="20"/>
      <c r="P247" s="20"/>
      <c r="Q247" s="20"/>
      <c r="R247" s="20"/>
      <c r="S247" s="20"/>
      <c r="T247" s="20"/>
      <c r="U247" s="209"/>
    </row>
    <row r="248" spans="1:21" x14ac:dyDescent="0.25">
      <c r="A248" s="12"/>
      <c r="B248" s="81"/>
      <c r="C248" s="13"/>
      <c r="D248" s="13"/>
      <c r="E248" s="80"/>
      <c r="F248" s="18"/>
      <c r="G248" s="80"/>
      <c r="H248" s="18"/>
      <c r="I248" s="89"/>
      <c r="J248" s="59"/>
      <c r="K248" s="59"/>
      <c r="L248" s="90"/>
      <c r="M248" s="153"/>
      <c r="N248" s="188"/>
      <c r="O248" s="20"/>
      <c r="P248" s="20"/>
      <c r="Q248" s="20"/>
      <c r="R248" s="20"/>
      <c r="S248" s="20"/>
      <c r="T248" s="20"/>
      <c r="U248" s="209"/>
    </row>
    <row r="249" spans="1:21" x14ac:dyDescent="0.25">
      <c r="A249" s="12"/>
      <c r="B249" s="81"/>
      <c r="C249" s="13"/>
      <c r="D249" s="13"/>
      <c r="E249" s="80"/>
      <c r="F249" s="18"/>
      <c r="G249" s="80"/>
      <c r="H249" s="18"/>
      <c r="I249" s="89"/>
      <c r="J249" s="59"/>
      <c r="K249" s="59"/>
      <c r="L249" s="90"/>
      <c r="M249" s="153"/>
      <c r="N249" s="188"/>
      <c r="O249" s="20"/>
      <c r="P249" s="20"/>
      <c r="Q249" s="20"/>
      <c r="R249" s="20"/>
      <c r="S249" s="20"/>
      <c r="T249" s="20"/>
      <c r="U249" s="209"/>
    </row>
    <row r="250" spans="1:21" x14ac:dyDescent="0.25">
      <c r="A250" s="12"/>
      <c r="B250" s="81"/>
      <c r="C250" s="13"/>
      <c r="D250" s="13"/>
      <c r="E250" s="80"/>
      <c r="F250" s="18"/>
      <c r="G250" s="80"/>
      <c r="H250" s="18"/>
      <c r="I250" s="89"/>
      <c r="J250" s="59"/>
      <c r="K250" s="59"/>
      <c r="L250" s="90"/>
      <c r="M250" s="153"/>
      <c r="N250" s="188"/>
      <c r="O250" s="20"/>
      <c r="P250" s="20"/>
      <c r="Q250" s="20"/>
      <c r="R250" s="20"/>
      <c r="S250" s="20"/>
      <c r="T250" s="20"/>
      <c r="U250" s="209"/>
    </row>
    <row r="251" spans="1:21" x14ac:dyDescent="0.25">
      <c r="A251" s="12"/>
      <c r="B251" s="81"/>
      <c r="C251" s="13"/>
      <c r="D251" s="13"/>
      <c r="E251" s="80"/>
      <c r="F251" s="18"/>
      <c r="G251" s="80"/>
      <c r="H251" s="18"/>
      <c r="I251" s="89"/>
      <c r="J251" s="59"/>
      <c r="K251" s="59"/>
      <c r="L251" s="90"/>
      <c r="M251" s="153"/>
      <c r="N251" s="188"/>
      <c r="O251" s="20"/>
      <c r="P251" s="20"/>
      <c r="Q251" s="20"/>
      <c r="R251" s="20"/>
      <c r="S251" s="20"/>
      <c r="T251" s="20"/>
      <c r="U251" s="209"/>
    </row>
    <row r="252" spans="1:21" x14ac:dyDescent="0.25">
      <c r="A252" s="12"/>
      <c r="B252" s="81"/>
      <c r="C252" s="13"/>
      <c r="D252" s="13"/>
      <c r="E252" s="80"/>
      <c r="F252" s="18"/>
      <c r="G252" s="80"/>
      <c r="H252" s="18"/>
      <c r="I252" s="89"/>
      <c r="J252" s="59"/>
      <c r="K252" s="59"/>
      <c r="L252" s="90"/>
      <c r="M252" s="153"/>
      <c r="N252" s="188"/>
      <c r="O252" s="20"/>
      <c r="P252" s="20"/>
      <c r="Q252" s="20"/>
      <c r="R252" s="20"/>
      <c r="S252" s="20"/>
      <c r="T252" s="20"/>
      <c r="U252" s="209"/>
    </row>
    <row r="253" spans="1:21" x14ac:dyDescent="0.25">
      <c r="A253" s="12"/>
      <c r="B253" s="81"/>
      <c r="C253" s="13"/>
      <c r="D253" s="13"/>
      <c r="E253" s="80"/>
      <c r="F253" s="18"/>
      <c r="G253" s="80"/>
      <c r="H253" s="18"/>
      <c r="I253" s="89"/>
      <c r="J253" s="59"/>
      <c r="K253" s="59"/>
      <c r="L253" s="90"/>
      <c r="M253" s="153"/>
      <c r="N253" s="188"/>
      <c r="O253" s="20"/>
      <c r="P253" s="20"/>
      <c r="Q253" s="20"/>
      <c r="R253" s="20"/>
      <c r="S253" s="20"/>
      <c r="T253" s="20"/>
      <c r="U253" s="209"/>
    </row>
    <row r="254" spans="1:21" x14ac:dyDescent="0.25">
      <c r="A254" s="12"/>
      <c r="B254" s="81"/>
      <c r="C254" s="13"/>
      <c r="D254" s="13"/>
      <c r="E254" s="80"/>
      <c r="F254" s="18"/>
      <c r="G254" s="80"/>
      <c r="H254" s="18"/>
      <c r="I254" s="89"/>
      <c r="J254" s="59"/>
      <c r="K254" s="59"/>
      <c r="L254" s="90"/>
      <c r="M254" s="153"/>
      <c r="N254" s="188"/>
      <c r="O254" s="20"/>
      <c r="P254" s="20"/>
      <c r="Q254" s="20"/>
      <c r="R254" s="20"/>
      <c r="S254" s="20"/>
      <c r="T254" s="20"/>
      <c r="U254" s="209"/>
    </row>
    <row r="255" spans="1:21" x14ac:dyDescent="0.25">
      <c r="A255" s="12"/>
      <c r="B255" s="81"/>
      <c r="C255" s="13"/>
      <c r="D255" s="13"/>
      <c r="E255" s="80"/>
      <c r="F255" s="18"/>
      <c r="G255" s="80"/>
      <c r="H255" s="18"/>
      <c r="I255" s="89"/>
      <c r="J255" s="59"/>
      <c r="K255" s="59"/>
      <c r="L255" s="90"/>
      <c r="M255" s="153"/>
      <c r="N255" s="188"/>
      <c r="O255" s="20"/>
      <c r="P255" s="20"/>
      <c r="Q255" s="20"/>
      <c r="R255" s="20"/>
      <c r="S255" s="20"/>
      <c r="T255" s="20"/>
      <c r="U255" s="209"/>
    </row>
    <row r="256" spans="1:21" x14ac:dyDescent="0.25">
      <c r="A256" s="12"/>
      <c r="B256" s="81"/>
      <c r="C256" s="13"/>
      <c r="D256" s="13"/>
      <c r="E256" s="80"/>
      <c r="F256" s="18"/>
      <c r="G256" s="80"/>
      <c r="H256" s="18"/>
      <c r="I256" s="89"/>
      <c r="J256" s="59"/>
      <c r="K256" s="59"/>
      <c r="L256" s="90"/>
      <c r="M256" s="153"/>
      <c r="N256" s="188"/>
      <c r="O256" s="20"/>
      <c r="P256" s="20"/>
      <c r="Q256" s="20"/>
      <c r="R256" s="20"/>
      <c r="S256" s="20"/>
      <c r="T256" s="20"/>
      <c r="U256" s="209"/>
    </row>
    <row r="257" spans="1:21" x14ac:dyDescent="0.25">
      <c r="A257" s="12"/>
      <c r="B257" s="81"/>
      <c r="C257" s="13"/>
      <c r="D257" s="13"/>
      <c r="E257" s="80"/>
      <c r="F257" s="18"/>
      <c r="G257" s="80"/>
      <c r="H257" s="18"/>
      <c r="I257" s="89"/>
      <c r="J257" s="59"/>
      <c r="K257" s="59"/>
      <c r="L257" s="90"/>
      <c r="M257" s="153"/>
      <c r="N257" s="188"/>
      <c r="O257" s="20"/>
      <c r="P257" s="20"/>
      <c r="Q257" s="20"/>
      <c r="R257" s="20"/>
      <c r="S257" s="20"/>
      <c r="T257" s="20"/>
      <c r="U257" s="209"/>
    </row>
    <row r="258" spans="1:21" x14ac:dyDescent="0.25">
      <c r="A258" s="12"/>
      <c r="B258" s="81"/>
      <c r="C258" s="13"/>
      <c r="D258" s="13"/>
      <c r="E258" s="80"/>
      <c r="F258" s="18"/>
      <c r="G258" s="80"/>
      <c r="H258" s="18"/>
      <c r="I258" s="89"/>
      <c r="J258" s="59"/>
      <c r="K258" s="59"/>
      <c r="L258" s="90"/>
      <c r="M258" s="153"/>
      <c r="N258" s="188"/>
      <c r="O258" s="20"/>
      <c r="P258" s="20"/>
      <c r="Q258" s="20"/>
      <c r="R258" s="20"/>
      <c r="S258" s="20"/>
      <c r="T258" s="20"/>
      <c r="U258" s="209"/>
    </row>
    <row r="259" spans="1:21" x14ac:dyDescent="0.25">
      <c r="A259" s="12"/>
      <c r="B259" s="81"/>
      <c r="C259" s="13"/>
      <c r="D259" s="13"/>
      <c r="E259" s="80"/>
      <c r="F259" s="18"/>
      <c r="G259" s="80"/>
      <c r="H259" s="18"/>
      <c r="I259" s="89"/>
      <c r="J259" s="59"/>
      <c r="K259" s="59"/>
      <c r="L259" s="90"/>
      <c r="M259" s="153"/>
      <c r="N259" s="188"/>
      <c r="O259" s="20"/>
      <c r="P259" s="20"/>
      <c r="Q259" s="20"/>
      <c r="R259" s="20"/>
      <c r="S259" s="20"/>
      <c r="T259" s="20"/>
      <c r="U259" s="209"/>
    </row>
    <row r="260" spans="1:21" x14ac:dyDescent="0.25">
      <c r="A260" s="12"/>
      <c r="B260" s="81"/>
      <c r="C260" s="13"/>
      <c r="D260" s="13"/>
      <c r="E260" s="80"/>
      <c r="F260" s="18"/>
      <c r="G260" s="80"/>
      <c r="H260" s="18"/>
      <c r="I260" s="89"/>
      <c r="J260" s="59"/>
      <c r="K260" s="59"/>
      <c r="L260" s="90"/>
      <c r="M260" s="153"/>
      <c r="N260" s="188"/>
      <c r="O260" s="20"/>
      <c r="P260" s="20"/>
      <c r="Q260" s="20"/>
      <c r="R260" s="20"/>
      <c r="S260" s="20"/>
      <c r="T260" s="20"/>
      <c r="U260" s="209"/>
    </row>
    <row r="261" spans="1:21" x14ac:dyDescent="0.25">
      <c r="A261" s="12"/>
      <c r="B261" s="81"/>
      <c r="C261" s="13"/>
      <c r="D261" s="13"/>
      <c r="E261" s="80"/>
      <c r="F261" s="18"/>
      <c r="G261" s="80"/>
      <c r="H261" s="18"/>
      <c r="I261" s="89"/>
      <c r="J261" s="59"/>
      <c r="K261" s="59"/>
      <c r="L261" s="90"/>
      <c r="M261" s="153"/>
      <c r="N261" s="188"/>
      <c r="O261" s="20"/>
      <c r="P261" s="20"/>
      <c r="Q261" s="20"/>
      <c r="R261" s="20"/>
      <c r="S261" s="20"/>
      <c r="T261" s="20"/>
      <c r="U261" s="209"/>
    </row>
    <row r="262" spans="1:21" x14ac:dyDescent="0.25">
      <c r="A262" s="12"/>
      <c r="B262" s="81"/>
      <c r="C262" s="13"/>
      <c r="D262" s="13"/>
      <c r="E262" s="80"/>
      <c r="F262" s="18"/>
      <c r="G262" s="80"/>
      <c r="H262" s="18"/>
      <c r="I262" s="89"/>
      <c r="J262" s="59"/>
      <c r="K262" s="59"/>
      <c r="L262" s="90"/>
      <c r="M262" s="153"/>
      <c r="N262" s="188"/>
      <c r="O262" s="20"/>
      <c r="P262" s="20"/>
      <c r="Q262" s="20"/>
      <c r="R262" s="20"/>
      <c r="S262" s="20"/>
      <c r="T262" s="20"/>
      <c r="U262" s="209"/>
    </row>
    <row r="263" spans="1:21" x14ac:dyDescent="0.25">
      <c r="A263" s="12"/>
      <c r="B263" s="81"/>
      <c r="C263" s="13"/>
      <c r="D263" s="13"/>
      <c r="E263" s="80"/>
      <c r="F263" s="18"/>
      <c r="G263" s="80"/>
      <c r="H263" s="18"/>
      <c r="I263" s="89"/>
      <c r="J263" s="59"/>
      <c r="K263" s="59"/>
      <c r="L263" s="90"/>
      <c r="M263" s="153"/>
      <c r="N263" s="188"/>
      <c r="O263" s="20"/>
      <c r="P263" s="20"/>
      <c r="Q263" s="20"/>
      <c r="R263" s="20"/>
      <c r="S263" s="20"/>
      <c r="T263" s="20"/>
      <c r="U263" s="209"/>
    </row>
    <row r="264" spans="1:21" x14ac:dyDescent="0.25">
      <c r="A264" s="12"/>
      <c r="B264" s="81"/>
      <c r="C264" s="13"/>
      <c r="D264" s="13"/>
      <c r="E264" s="80"/>
      <c r="F264" s="18"/>
      <c r="G264" s="80"/>
      <c r="H264" s="18"/>
      <c r="I264" s="89"/>
      <c r="J264" s="59"/>
      <c r="K264" s="59"/>
      <c r="L264" s="90"/>
      <c r="M264" s="153"/>
      <c r="N264" s="188"/>
      <c r="O264" s="20"/>
      <c r="P264" s="20"/>
      <c r="Q264" s="20"/>
      <c r="R264" s="20"/>
      <c r="S264" s="20"/>
      <c r="T264" s="20"/>
      <c r="U264" s="209"/>
    </row>
    <row r="265" spans="1:21" x14ac:dyDescent="0.25">
      <c r="A265" s="12"/>
      <c r="B265" s="81"/>
      <c r="C265" s="13"/>
      <c r="D265" s="13"/>
      <c r="E265" s="80"/>
      <c r="F265" s="18"/>
      <c r="G265" s="80"/>
      <c r="H265" s="18"/>
      <c r="I265" s="89"/>
      <c r="J265" s="59"/>
      <c r="K265" s="59"/>
      <c r="L265" s="90"/>
      <c r="M265" s="153"/>
      <c r="N265" s="188"/>
      <c r="O265" s="20"/>
      <c r="P265" s="20"/>
      <c r="Q265" s="20"/>
      <c r="R265" s="20"/>
      <c r="S265" s="20"/>
      <c r="T265" s="20"/>
      <c r="U265" s="209"/>
    </row>
    <row r="266" spans="1:21" x14ac:dyDescent="0.25">
      <c r="A266" s="12"/>
      <c r="B266" s="81"/>
      <c r="C266" s="13"/>
      <c r="D266" s="13"/>
      <c r="E266" s="80"/>
      <c r="F266" s="18"/>
      <c r="G266" s="80"/>
      <c r="H266" s="18"/>
      <c r="I266" s="89"/>
      <c r="J266" s="59"/>
      <c r="K266" s="59"/>
      <c r="L266" s="90"/>
      <c r="M266" s="153"/>
      <c r="N266" s="188"/>
      <c r="O266" s="20"/>
      <c r="P266" s="20"/>
      <c r="Q266" s="20"/>
      <c r="R266" s="20"/>
      <c r="S266" s="20"/>
      <c r="T266" s="20"/>
      <c r="U266" s="209"/>
    </row>
    <row r="267" spans="1:21" x14ac:dyDescent="0.25">
      <c r="A267" s="12"/>
      <c r="B267" s="81"/>
      <c r="C267" s="13"/>
      <c r="D267" s="13"/>
      <c r="E267" s="80"/>
      <c r="F267" s="18"/>
      <c r="G267" s="80"/>
      <c r="H267" s="18"/>
      <c r="I267" s="89"/>
      <c r="J267" s="59"/>
      <c r="K267" s="59"/>
      <c r="L267" s="90"/>
      <c r="M267" s="153"/>
      <c r="N267" s="188"/>
      <c r="O267" s="20"/>
      <c r="P267" s="20"/>
      <c r="Q267" s="20"/>
      <c r="R267" s="20"/>
      <c r="S267" s="20"/>
      <c r="T267" s="20"/>
      <c r="U267" s="209"/>
    </row>
    <row r="268" spans="1:21" x14ac:dyDescent="0.25">
      <c r="A268" s="12"/>
      <c r="B268" s="81"/>
      <c r="C268" s="13"/>
      <c r="D268" s="13"/>
      <c r="E268" s="80"/>
      <c r="F268" s="18"/>
      <c r="G268" s="80"/>
      <c r="H268" s="18"/>
      <c r="I268" s="89"/>
      <c r="J268" s="59"/>
      <c r="K268" s="59"/>
      <c r="L268" s="90"/>
      <c r="M268" s="153"/>
      <c r="N268" s="188"/>
      <c r="O268" s="20"/>
      <c r="P268" s="20"/>
      <c r="Q268" s="20"/>
      <c r="R268" s="20"/>
      <c r="S268" s="20"/>
      <c r="T268" s="20"/>
      <c r="U268" s="209"/>
    </row>
    <row r="269" spans="1:21" x14ac:dyDescent="0.25">
      <c r="A269" s="12"/>
      <c r="B269" s="81"/>
      <c r="C269" s="13"/>
      <c r="D269" s="13"/>
      <c r="E269" s="80"/>
      <c r="F269" s="18"/>
      <c r="G269" s="80"/>
      <c r="H269" s="18"/>
      <c r="I269" s="89"/>
      <c r="J269" s="59"/>
      <c r="K269" s="59"/>
      <c r="L269" s="90"/>
      <c r="M269" s="153"/>
      <c r="N269" s="188"/>
      <c r="O269" s="20"/>
      <c r="P269" s="20"/>
      <c r="Q269" s="20"/>
      <c r="R269" s="20"/>
      <c r="S269" s="20"/>
      <c r="T269" s="20"/>
      <c r="U269" s="209"/>
    </row>
    <row r="270" spans="1:21" x14ac:dyDescent="0.25">
      <c r="A270" s="12"/>
      <c r="B270" s="81"/>
      <c r="C270" s="13"/>
      <c r="D270" s="13"/>
      <c r="E270" s="80"/>
      <c r="F270" s="18"/>
      <c r="G270" s="80"/>
      <c r="H270" s="18"/>
      <c r="I270" s="89"/>
      <c r="J270" s="59"/>
      <c r="K270" s="59"/>
      <c r="L270" s="90"/>
      <c r="M270" s="153"/>
      <c r="N270" s="188"/>
      <c r="O270" s="20"/>
      <c r="P270" s="20"/>
      <c r="Q270" s="20"/>
      <c r="R270" s="20"/>
      <c r="S270" s="20"/>
      <c r="T270" s="20"/>
      <c r="U270" s="209"/>
    </row>
    <row r="271" spans="1:21" x14ac:dyDescent="0.25">
      <c r="A271" s="12"/>
      <c r="B271" s="81"/>
      <c r="C271" s="13"/>
      <c r="D271" s="13"/>
      <c r="E271" s="80"/>
      <c r="F271" s="18"/>
      <c r="G271" s="80"/>
      <c r="H271" s="18"/>
      <c r="I271" s="89"/>
      <c r="J271" s="59"/>
      <c r="K271" s="59"/>
      <c r="L271" s="90"/>
      <c r="M271" s="153"/>
      <c r="N271" s="188"/>
      <c r="O271" s="20"/>
      <c r="P271" s="20"/>
      <c r="Q271" s="20"/>
      <c r="R271" s="20"/>
      <c r="S271" s="20"/>
      <c r="T271" s="20"/>
      <c r="U271" s="209"/>
    </row>
    <row r="272" spans="1:21" x14ac:dyDescent="0.25">
      <c r="A272" s="12"/>
      <c r="B272" s="81"/>
      <c r="C272" s="13"/>
      <c r="D272" s="13"/>
      <c r="E272" s="80"/>
      <c r="F272" s="18"/>
      <c r="G272" s="80"/>
      <c r="H272" s="18"/>
      <c r="I272" s="89"/>
      <c r="J272" s="59"/>
      <c r="K272" s="59"/>
      <c r="L272" s="90"/>
      <c r="M272" s="153"/>
      <c r="N272" s="188"/>
      <c r="O272" s="20"/>
      <c r="P272" s="20"/>
      <c r="Q272" s="20"/>
      <c r="R272" s="20"/>
      <c r="S272" s="20"/>
      <c r="T272" s="20"/>
      <c r="U272" s="209"/>
    </row>
    <row r="273" spans="1:21" x14ac:dyDescent="0.25">
      <c r="A273" s="12"/>
      <c r="B273" s="81"/>
      <c r="C273" s="13"/>
      <c r="D273" s="13"/>
      <c r="E273" s="80"/>
      <c r="F273" s="18"/>
      <c r="G273" s="80"/>
      <c r="H273" s="18"/>
      <c r="I273" s="89"/>
      <c r="J273" s="59"/>
      <c r="K273" s="59"/>
      <c r="L273" s="90"/>
      <c r="M273" s="153"/>
      <c r="N273" s="188"/>
      <c r="O273" s="20"/>
      <c r="P273" s="20"/>
      <c r="Q273" s="20"/>
      <c r="R273" s="20"/>
      <c r="S273" s="20"/>
      <c r="T273" s="20"/>
      <c r="U273" s="209"/>
    </row>
    <row r="274" spans="1:21" x14ac:dyDescent="0.25">
      <c r="A274" s="12"/>
      <c r="B274" s="81"/>
      <c r="C274" s="13"/>
      <c r="D274" s="13"/>
      <c r="E274" s="80"/>
      <c r="F274" s="18"/>
      <c r="G274" s="80"/>
      <c r="H274" s="18"/>
      <c r="I274" s="89"/>
      <c r="J274" s="59"/>
      <c r="K274" s="59"/>
      <c r="L274" s="90"/>
      <c r="M274" s="153"/>
      <c r="N274" s="188"/>
      <c r="O274" s="20"/>
      <c r="P274" s="20"/>
      <c r="Q274" s="20"/>
      <c r="R274" s="20"/>
      <c r="S274" s="20"/>
      <c r="T274" s="20"/>
      <c r="U274" s="209"/>
    </row>
    <row r="275" spans="1:21" x14ac:dyDescent="0.25">
      <c r="A275" s="12"/>
      <c r="B275" s="81"/>
      <c r="C275" s="13"/>
      <c r="D275" s="13"/>
      <c r="E275" s="80"/>
      <c r="F275" s="18"/>
      <c r="G275" s="80"/>
      <c r="H275" s="18"/>
      <c r="I275" s="89"/>
      <c r="J275" s="59"/>
      <c r="K275" s="59"/>
      <c r="L275" s="90"/>
      <c r="M275" s="153"/>
      <c r="N275" s="188"/>
      <c r="O275" s="20"/>
      <c r="P275" s="20"/>
      <c r="Q275" s="20"/>
      <c r="R275" s="20"/>
      <c r="S275" s="20"/>
      <c r="T275" s="20"/>
      <c r="U275" s="209"/>
    </row>
    <row r="276" spans="1:21" x14ac:dyDescent="0.25">
      <c r="A276" s="12"/>
      <c r="B276" s="81"/>
      <c r="C276" s="13"/>
      <c r="D276" s="13"/>
      <c r="E276" s="80"/>
      <c r="F276" s="18"/>
      <c r="G276" s="80"/>
      <c r="H276" s="18"/>
      <c r="I276" s="89"/>
      <c r="J276" s="59"/>
      <c r="K276" s="59"/>
      <c r="L276" s="90"/>
      <c r="M276" s="153"/>
      <c r="N276" s="188"/>
      <c r="O276" s="20"/>
      <c r="P276" s="20"/>
      <c r="Q276" s="20"/>
      <c r="R276" s="20"/>
      <c r="S276" s="20"/>
      <c r="T276" s="20"/>
      <c r="U276" s="209"/>
    </row>
    <row r="277" spans="1:21" x14ac:dyDescent="0.25">
      <c r="A277" s="12"/>
      <c r="B277" s="81"/>
      <c r="C277" s="13"/>
      <c r="D277" s="13"/>
      <c r="E277" s="80"/>
      <c r="F277" s="18"/>
      <c r="G277" s="80"/>
      <c r="H277" s="18"/>
      <c r="I277" s="89"/>
      <c r="J277" s="59"/>
      <c r="K277" s="59"/>
      <c r="L277" s="90"/>
      <c r="M277" s="153"/>
      <c r="N277" s="188"/>
      <c r="O277" s="20"/>
      <c r="P277" s="20"/>
      <c r="Q277" s="20"/>
      <c r="R277" s="20"/>
      <c r="S277" s="20"/>
      <c r="T277" s="20"/>
      <c r="U277" s="209"/>
    </row>
    <row r="278" spans="1:21" x14ac:dyDescent="0.25">
      <c r="A278" s="12"/>
      <c r="B278" s="81"/>
      <c r="C278" s="13"/>
      <c r="D278" s="13"/>
      <c r="E278" s="80"/>
      <c r="F278" s="18"/>
      <c r="G278" s="80"/>
      <c r="H278" s="18"/>
      <c r="I278" s="89"/>
      <c r="J278" s="59"/>
      <c r="K278" s="59"/>
      <c r="L278" s="90"/>
      <c r="M278" s="153"/>
      <c r="N278" s="188"/>
      <c r="O278" s="20"/>
      <c r="P278" s="20"/>
      <c r="Q278" s="20"/>
      <c r="R278" s="20"/>
      <c r="S278" s="20"/>
      <c r="T278" s="20"/>
      <c r="U278" s="209"/>
    </row>
    <row r="279" spans="1:21" x14ac:dyDescent="0.25">
      <c r="A279" s="12"/>
      <c r="B279" s="81"/>
      <c r="C279" s="13"/>
      <c r="D279" s="13"/>
      <c r="E279" s="80"/>
      <c r="F279" s="18"/>
      <c r="G279" s="80"/>
      <c r="H279" s="18"/>
      <c r="I279" s="89"/>
      <c r="J279" s="59"/>
      <c r="K279" s="59"/>
      <c r="L279" s="90"/>
      <c r="M279" s="153"/>
      <c r="N279" s="188"/>
      <c r="O279" s="20"/>
      <c r="P279" s="20"/>
      <c r="Q279" s="20"/>
      <c r="R279" s="20"/>
      <c r="S279" s="20"/>
      <c r="T279" s="20"/>
      <c r="U279" s="209"/>
    </row>
    <row r="280" spans="1:21" x14ac:dyDescent="0.25">
      <c r="A280" s="12"/>
      <c r="B280" s="81"/>
      <c r="C280" s="13"/>
      <c r="D280" s="13"/>
      <c r="E280" s="80"/>
      <c r="F280" s="18"/>
      <c r="G280" s="80"/>
      <c r="H280" s="18"/>
      <c r="I280" s="89"/>
      <c r="J280" s="59"/>
      <c r="K280" s="59"/>
      <c r="L280" s="90"/>
      <c r="M280" s="153"/>
      <c r="N280" s="188"/>
      <c r="O280" s="20"/>
      <c r="P280" s="20"/>
      <c r="Q280" s="20"/>
      <c r="R280" s="20"/>
      <c r="S280" s="20"/>
      <c r="T280" s="20"/>
      <c r="U280" s="209"/>
    </row>
    <row r="281" spans="1:21" x14ac:dyDescent="0.25">
      <c r="A281" s="12"/>
      <c r="B281" s="81"/>
      <c r="C281" s="13"/>
      <c r="D281" s="13"/>
      <c r="E281" s="80"/>
      <c r="F281" s="18"/>
      <c r="G281" s="80"/>
      <c r="H281" s="18"/>
      <c r="I281" s="89"/>
      <c r="J281" s="59"/>
      <c r="K281" s="59"/>
      <c r="L281" s="90"/>
      <c r="M281" s="153"/>
      <c r="N281" s="188"/>
      <c r="O281" s="20"/>
      <c r="P281" s="20"/>
      <c r="Q281" s="20"/>
      <c r="R281" s="20"/>
      <c r="S281" s="20"/>
      <c r="T281" s="20"/>
      <c r="U281" s="209"/>
    </row>
    <row r="282" spans="1:21" x14ac:dyDescent="0.25">
      <c r="A282" s="12"/>
      <c r="B282" s="81"/>
      <c r="C282" s="13"/>
      <c r="D282" s="13"/>
      <c r="E282" s="80"/>
      <c r="F282" s="18"/>
      <c r="G282" s="80"/>
      <c r="H282" s="18"/>
      <c r="I282" s="89"/>
      <c r="J282" s="59"/>
      <c r="K282" s="59"/>
      <c r="L282" s="90"/>
      <c r="M282" s="153"/>
      <c r="N282" s="188"/>
      <c r="O282" s="20"/>
      <c r="P282" s="20"/>
      <c r="Q282" s="20"/>
      <c r="R282" s="20"/>
      <c r="S282" s="20"/>
      <c r="T282" s="20"/>
      <c r="U282" s="209"/>
    </row>
    <row r="283" spans="1:21" x14ac:dyDescent="0.25">
      <c r="A283" s="12"/>
      <c r="B283" s="81"/>
      <c r="C283" s="13"/>
      <c r="D283" s="13"/>
      <c r="E283" s="80"/>
      <c r="F283" s="18"/>
      <c r="G283" s="80"/>
      <c r="H283" s="18"/>
      <c r="I283" s="89"/>
      <c r="J283" s="59"/>
      <c r="K283" s="59"/>
      <c r="L283" s="90"/>
      <c r="M283" s="153"/>
      <c r="N283" s="188"/>
      <c r="O283" s="20"/>
      <c r="P283" s="20"/>
      <c r="Q283" s="20"/>
      <c r="R283" s="20"/>
      <c r="S283" s="20"/>
      <c r="T283" s="20"/>
      <c r="U283" s="209"/>
    </row>
    <row r="284" spans="1:21" x14ac:dyDescent="0.25">
      <c r="A284" s="12"/>
      <c r="B284" s="81"/>
      <c r="C284" s="13"/>
      <c r="D284" s="13"/>
      <c r="E284" s="80"/>
      <c r="F284" s="18"/>
      <c r="G284" s="80"/>
      <c r="H284" s="18"/>
      <c r="I284" s="89"/>
      <c r="J284" s="59"/>
      <c r="K284" s="59"/>
      <c r="L284" s="90"/>
      <c r="M284" s="153"/>
      <c r="N284" s="188"/>
      <c r="O284" s="20"/>
      <c r="P284" s="20"/>
      <c r="Q284" s="20"/>
      <c r="R284" s="20"/>
      <c r="S284" s="20"/>
      <c r="T284" s="20"/>
      <c r="U284" s="209"/>
    </row>
    <row r="285" spans="1:21" x14ac:dyDescent="0.25">
      <c r="A285" s="12"/>
      <c r="B285" s="81"/>
      <c r="C285" s="13"/>
      <c r="D285" s="13"/>
      <c r="E285" s="80"/>
      <c r="F285" s="18"/>
      <c r="G285" s="80"/>
      <c r="H285" s="18"/>
      <c r="I285" s="89"/>
      <c r="J285" s="59"/>
      <c r="K285" s="59"/>
      <c r="L285" s="90"/>
      <c r="M285" s="153"/>
      <c r="N285" s="188"/>
      <c r="O285" s="20"/>
      <c r="P285" s="20"/>
      <c r="Q285" s="20"/>
      <c r="R285" s="20"/>
      <c r="S285" s="20"/>
      <c r="T285" s="20"/>
      <c r="U285" s="209"/>
    </row>
    <row r="286" spans="1:21" x14ac:dyDescent="0.25">
      <c r="A286" s="12"/>
      <c r="B286" s="81"/>
      <c r="C286" s="13"/>
      <c r="D286" s="13"/>
      <c r="E286" s="80"/>
      <c r="F286" s="18"/>
      <c r="G286" s="80"/>
      <c r="H286" s="18"/>
      <c r="I286" s="89"/>
      <c r="J286" s="59"/>
      <c r="K286" s="59"/>
      <c r="L286" s="90"/>
      <c r="M286" s="153"/>
      <c r="N286" s="188"/>
      <c r="O286" s="20"/>
      <c r="P286" s="20"/>
      <c r="Q286" s="20"/>
      <c r="R286" s="20"/>
      <c r="S286" s="20"/>
      <c r="T286" s="20"/>
      <c r="U286" s="209"/>
    </row>
    <row r="287" spans="1:21" x14ac:dyDescent="0.25">
      <c r="A287" s="12"/>
      <c r="B287" s="81"/>
      <c r="C287" s="13"/>
      <c r="D287" s="13"/>
      <c r="E287" s="80"/>
      <c r="F287" s="18"/>
      <c r="G287" s="80"/>
      <c r="H287" s="18"/>
      <c r="I287" s="89"/>
      <c r="J287" s="59"/>
      <c r="K287" s="59"/>
      <c r="L287" s="90"/>
      <c r="M287" s="153"/>
      <c r="N287" s="188"/>
      <c r="O287" s="20"/>
      <c r="P287" s="20"/>
      <c r="Q287" s="20"/>
      <c r="R287" s="20"/>
      <c r="S287" s="20"/>
      <c r="T287" s="20"/>
      <c r="U287" s="209"/>
    </row>
    <row r="288" spans="1:21" x14ac:dyDescent="0.25">
      <c r="A288" s="12"/>
      <c r="B288" s="81"/>
      <c r="C288" s="13"/>
      <c r="D288" s="13"/>
      <c r="E288" s="80"/>
      <c r="F288" s="18"/>
      <c r="G288" s="80"/>
      <c r="H288" s="18"/>
      <c r="I288" s="89"/>
      <c r="J288" s="59"/>
      <c r="K288" s="59"/>
      <c r="L288" s="90"/>
      <c r="M288" s="153"/>
      <c r="N288" s="188"/>
      <c r="O288" s="20"/>
      <c r="P288" s="20"/>
      <c r="Q288" s="20"/>
      <c r="R288" s="20"/>
      <c r="S288" s="20"/>
      <c r="T288" s="20"/>
      <c r="U288" s="209"/>
    </row>
    <row r="289" spans="1:21" x14ac:dyDescent="0.25">
      <c r="A289" s="12"/>
      <c r="B289" s="81"/>
      <c r="C289" s="13"/>
      <c r="D289" s="13"/>
      <c r="E289" s="80"/>
      <c r="F289" s="18"/>
      <c r="G289" s="80"/>
      <c r="H289" s="18"/>
      <c r="I289" s="89"/>
      <c r="J289" s="59"/>
      <c r="K289" s="59"/>
      <c r="L289" s="90"/>
      <c r="M289" s="153"/>
      <c r="N289" s="188"/>
      <c r="O289" s="20"/>
      <c r="P289" s="20"/>
      <c r="Q289" s="20"/>
      <c r="R289" s="20"/>
      <c r="S289" s="20"/>
      <c r="T289" s="20"/>
      <c r="U289" s="209"/>
    </row>
    <row r="290" spans="1:21" x14ac:dyDescent="0.25">
      <c r="A290" s="12"/>
      <c r="B290" s="81"/>
      <c r="C290" s="13"/>
      <c r="D290" s="13"/>
      <c r="E290" s="80"/>
      <c r="F290" s="18"/>
      <c r="G290" s="80"/>
      <c r="H290" s="18"/>
      <c r="I290" s="89"/>
      <c r="J290" s="59"/>
      <c r="K290" s="59"/>
      <c r="L290" s="90"/>
      <c r="M290" s="153"/>
      <c r="N290" s="188"/>
      <c r="O290" s="20"/>
      <c r="P290" s="20"/>
      <c r="Q290" s="20"/>
      <c r="R290" s="20"/>
      <c r="S290" s="20"/>
      <c r="T290" s="20"/>
      <c r="U290" s="209"/>
    </row>
    <row r="291" spans="1:21" x14ac:dyDescent="0.25">
      <c r="A291" s="12"/>
      <c r="B291" s="81"/>
      <c r="C291" s="13"/>
      <c r="D291" s="13"/>
      <c r="E291" s="80"/>
      <c r="F291" s="18"/>
      <c r="G291" s="80"/>
      <c r="H291" s="18"/>
      <c r="I291" s="89"/>
      <c r="J291" s="59"/>
      <c r="K291" s="59"/>
      <c r="L291" s="90"/>
      <c r="M291" s="153"/>
      <c r="N291" s="188"/>
      <c r="O291" s="20"/>
      <c r="P291" s="20"/>
      <c r="Q291" s="20"/>
      <c r="R291" s="20"/>
      <c r="S291" s="20"/>
      <c r="T291" s="20"/>
      <c r="U291" s="209"/>
    </row>
    <row r="292" spans="1:21" x14ac:dyDescent="0.25">
      <c r="A292" s="12"/>
      <c r="B292" s="81"/>
      <c r="C292" s="13"/>
      <c r="D292" s="13"/>
      <c r="E292" s="80"/>
      <c r="F292" s="18"/>
      <c r="G292" s="80"/>
      <c r="H292" s="18"/>
      <c r="I292" s="89"/>
      <c r="J292" s="59"/>
      <c r="K292" s="59"/>
      <c r="L292" s="90"/>
      <c r="M292" s="153"/>
      <c r="N292" s="188"/>
      <c r="O292" s="20"/>
      <c r="P292" s="20"/>
      <c r="Q292" s="20"/>
      <c r="R292" s="20"/>
      <c r="S292" s="20"/>
      <c r="T292" s="20"/>
      <c r="U292" s="209"/>
    </row>
    <row r="293" spans="1:21" x14ac:dyDescent="0.25">
      <c r="A293" s="12"/>
      <c r="B293" s="81"/>
      <c r="C293" s="13"/>
      <c r="D293" s="13"/>
      <c r="E293" s="80"/>
      <c r="F293" s="18"/>
      <c r="G293" s="80"/>
      <c r="H293" s="18"/>
      <c r="I293" s="89"/>
      <c r="J293" s="59"/>
      <c r="K293" s="59"/>
      <c r="L293" s="90"/>
      <c r="M293" s="153"/>
      <c r="N293" s="188"/>
      <c r="O293" s="20"/>
      <c r="P293" s="20"/>
      <c r="Q293" s="20"/>
      <c r="R293" s="20"/>
      <c r="S293" s="20"/>
      <c r="T293" s="20"/>
      <c r="U293" s="209"/>
    </row>
    <row r="294" spans="1:21" x14ac:dyDescent="0.25">
      <c r="A294" s="12"/>
      <c r="B294" s="81"/>
      <c r="C294" s="13"/>
      <c r="D294" s="13"/>
      <c r="E294" s="80"/>
      <c r="F294" s="18"/>
      <c r="G294" s="80"/>
      <c r="H294" s="18"/>
      <c r="I294" s="89"/>
      <c r="J294" s="59"/>
      <c r="K294" s="59"/>
      <c r="L294" s="90"/>
      <c r="M294" s="153"/>
      <c r="N294" s="188"/>
      <c r="O294" s="20"/>
      <c r="P294" s="20"/>
      <c r="Q294" s="20"/>
      <c r="R294" s="20"/>
      <c r="S294" s="20"/>
      <c r="T294" s="20"/>
      <c r="U294" s="209"/>
    </row>
    <row r="295" spans="1:21" x14ac:dyDescent="0.25">
      <c r="A295" s="12"/>
      <c r="B295" s="81"/>
      <c r="C295" s="13"/>
      <c r="D295" s="13"/>
      <c r="E295" s="80"/>
      <c r="F295" s="18"/>
      <c r="G295" s="80"/>
      <c r="H295" s="18"/>
      <c r="I295" s="89"/>
      <c r="J295" s="59"/>
      <c r="K295" s="59"/>
      <c r="L295" s="90"/>
      <c r="M295" s="153"/>
      <c r="N295" s="188"/>
      <c r="O295" s="20"/>
      <c r="P295" s="20"/>
      <c r="Q295" s="20"/>
      <c r="R295" s="20"/>
      <c r="S295" s="20"/>
      <c r="T295" s="20"/>
      <c r="U295" s="209"/>
    </row>
    <row r="296" spans="1:21" x14ac:dyDescent="0.25">
      <c r="A296" s="12"/>
      <c r="B296" s="81"/>
      <c r="C296" s="13"/>
      <c r="D296" s="13"/>
      <c r="E296" s="80"/>
      <c r="F296" s="18"/>
      <c r="G296" s="80"/>
      <c r="H296" s="18"/>
      <c r="I296" s="89"/>
      <c r="J296" s="59"/>
      <c r="K296" s="59"/>
      <c r="L296" s="90"/>
      <c r="M296" s="153"/>
      <c r="N296" s="188"/>
      <c r="O296" s="20"/>
      <c r="P296" s="20"/>
      <c r="Q296" s="20"/>
      <c r="R296" s="20"/>
      <c r="S296" s="20"/>
      <c r="T296" s="20"/>
      <c r="U296" s="209"/>
    </row>
    <row r="297" spans="1:21" x14ac:dyDescent="0.25">
      <c r="A297" s="12"/>
      <c r="B297" s="81"/>
      <c r="C297" s="13"/>
      <c r="D297" s="13"/>
      <c r="E297" s="80"/>
      <c r="F297" s="18"/>
      <c r="G297" s="80"/>
      <c r="H297" s="18"/>
      <c r="I297" s="89"/>
      <c r="J297" s="59"/>
      <c r="K297" s="59"/>
      <c r="L297" s="90"/>
      <c r="M297" s="153"/>
      <c r="N297" s="188"/>
      <c r="O297" s="20"/>
      <c r="P297" s="20"/>
      <c r="Q297" s="20"/>
      <c r="R297" s="20"/>
      <c r="S297" s="20"/>
      <c r="T297" s="20"/>
      <c r="U297" s="209"/>
    </row>
    <row r="298" spans="1:21" x14ac:dyDescent="0.25">
      <c r="A298" s="12"/>
      <c r="B298" s="81"/>
      <c r="C298" s="13"/>
      <c r="D298" s="13"/>
      <c r="E298" s="80"/>
      <c r="F298" s="18"/>
      <c r="G298" s="80"/>
      <c r="H298" s="18"/>
      <c r="I298" s="89"/>
      <c r="J298" s="59"/>
      <c r="K298" s="59"/>
      <c r="L298" s="90"/>
      <c r="M298" s="153"/>
      <c r="N298" s="188"/>
      <c r="O298" s="20"/>
      <c r="P298" s="20"/>
      <c r="Q298" s="20"/>
      <c r="R298" s="20"/>
      <c r="S298" s="20"/>
      <c r="T298" s="20"/>
      <c r="U298" s="209"/>
    </row>
    <row r="299" spans="1:21" x14ac:dyDescent="0.25">
      <c r="A299" s="12"/>
      <c r="B299" s="81"/>
      <c r="C299" s="13"/>
      <c r="D299" s="13"/>
      <c r="E299" s="80"/>
      <c r="F299" s="18"/>
      <c r="G299" s="80"/>
      <c r="H299" s="18"/>
      <c r="I299" s="89"/>
      <c r="J299" s="59"/>
      <c r="K299" s="59"/>
      <c r="L299" s="90"/>
      <c r="M299" s="153"/>
      <c r="N299" s="188"/>
      <c r="O299" s="20"/>
      <c r="P299" s="20"/>
      <c r="Q299" s="20"/>
      <c r="R299" s="20"/>
      <c r="S299" s="20"/>
      <c r="T299" s="20"/>
      <c r="U299" s="209"/>
    </row>
    <row r="300" spans="1:21" x14ac:dyDescent="0.25">
      <c r="A300" s="12"/>
      <c r="B300" s="81"/>
      <c r="C300" s="13"/>
      <c r="D300" s="13"/>
      <c r="E300" s="80"/>
      <c r="F300" s="18"/>
      <c r="G300" s="80"/>
      <c r="H300" s="18"/>
      <c r="I300" s="89"/>
      <c r="J300" s="59"/>
      <c r="K300" s="59"/>
      <c r="L300" s="90"/>
      <c r="M300" s="153"/>
      <c r="N300" s="188"/>
      <c r="O300" s="20"/>
      <c r="P300" s="20"/>
      <c r="Q300" s="20"/>
      <c r="R300" s="20"/>
      <c r="S300" s="20"/>
      <c r="T300" s="20"/>
      <c r="U300" s="209"/>
    </row>
    <row r="301" spans="1:21" x14ac:dyDescent="0.25">
      <c r="A301" s="12"/>
      <c r="B301" s="81"/>
      <c r="C301" s="13"/>
      <c r="D301" s="13"/>
      <c r="E301" s="80"/>
      <c r="F301" s="18"/>
      <c r="G301" s="80"/>
      <c r="H301" s="18"/>
      <c r="I301" s="89"/>
      <c r="J301" s="59"/>
      <c r="K301" s="59"/>
      <c r="L301" s="90"/>
      <c r="M301" s="153"/>
      <c r="N301" s="188"/>
      <c r="O301" s="20"/>
      <c r="P301" s="20"/>
      <c r="Q301" s="20"/>
      <c r="R301" s="20"/>
      <c r="S301" s="20"/>
      <c r="T301" s="20"/>
      <c r="U301" s="209"/>
    </row>
    <row r="302" spans="1:21" x14ac:dyDescent="0.25">
      <c r="A302" s="12"/>
      <c r="B302" s="81"/>
      <c r="C302" s="13"/>
      <c r="D302" s="13"/>
      <c r="E302" s="80"/>
      <c r="F302" s="18"/>
      <c r="G302" s="80"/>
      <c r="H302" s="18"/>
      <c r="I302" s="89"/>
      <c r="J302" s="59"/>
      <c r="K302" s="59"/>
      <c r="L302" s="90"/>
      <c r="M302" s="153"/>
      <c r="N302" s="188"/>
      <c r="O302" s="20"/>
      <c r="P302" s="20"/>
      <c r="Q302" s="20"/>
      <c r="R302" s="20"/>
      <c r="S302" s="20"/>
      <c r="T302" s="20"/>
      <c r="U302" s="209"/>
    </row>
    <row r="303" spans="1:21" x14ac:dyDescent="0.25">
      <c r="A303" s="12"/>
      <c r="B303" s="81"/>
      <c r="C303" s="13"/>
      <c r="D303" s="13"/>
      <c r="E303" s="80"/>
      <c r="F303" s="18"/>
      <c r="G303" s="80"/>
      <c r="H303" s="18"/>
      <c r="I303" s="89"/>
      <c r="J303" s="59"/>
      <c r="K303" s="59"/>
      <c r="L303" s="90"/>
      <c r="M303" s="153"/>
      <c r="N303" s="188"/>
      <c r="O303" s="20"/>
      <c r="P303" s="20"/>
      <c r="Q303" s="20"/>
      <c r="R303" s="20"/>
      <c r="S303" s="20"/>
      <c r="T303" s="20"/>
      <c r="U303" s="209"/>
    </row>
    <row r="304" spans="1:21" x14ac:dyDescent="0.25">
      <c r="A304" s="12"/>
      <c r="B304" s="81"/>
      <c r="C304" s="13"/>
      <c r="D304" s="13"/>
      <c r="E304" s="80"/>
      <c r="F304" s="18"/>
      <c r="G304" s="80"/>
      <c r="H304" s="18"/>
      <c r="I304" s="89"/>
      <c r="J304" s="59"/>
      <c r="K304" s="59"/>
      <c r="L304" s="90"/>
      <c r="M304" s="153"/>
      <c r="N304" s="188"/>
      <c r="O304" s="20"/>
      <c r="P304" s="20"/>
      <c r="Q304" s="20"/>
      <c r="R304" s="20"/>
      <c r="S304" s="20"/>
      <c r="T304" s="20"/>
      <c r="U304" s="209"/>
    </row>
    <row r="305" spans="1:21" x14ac:dyDescent="0.25">
      <c r="A305" s="12"/>
      <c r="B305" s="81"/>
      <c r="C305" s="13"/>
      <c r="D305" s="13"/>
      <c r="E305" s="80"/>
      <c r="F305" s="18"/>
      <c r="G305" s="80"/>
      <c r="H305" s="18"/>
      <c r="I305" s="89"/>
      <c r="J305" s="59"/>
      <c r="K305" s="59"/>
      <c r="L305" s="90"/>
      <c r="M305" s="153"/>
      <c r="N305" s="188"/>
      <c r="O305" s="20"/>
      <c r="P305" s="20"/>
      <c r="Q305" s="20"/>
      <c r="R305" s="20"/>
      <c r="S305" s="20"/>
      <c r="T305" s="20"/>
      <c r="U305" s="209"/>
    </row>
    <row r="306" spans="1:21" x14ac:dyDescent="0.25">
      <c r="A306" s="12"/>
      <c r="B306" s="81"/>
      <c r="C306" s="13"/>
      <c r="D306" s="13"/>
      <c r="E306" s="80"/>
      <c r="F306" s="18"/>
      <c r="G306" s="80"/>
      <c r="H306" s="18"/>
      <c r="I306" s="89"/>
      <c r="J306" s="59"/>
      <c r="K306" s="59"/>
      <c r="L306" s="90"/>
      <c r="M306" s="153"/>
      <c r="N306" s="188"/>
      <c r="O306" s="20"/>
      <c r="P306" s="20"/>
      <c r="Q306" s="20"/>
      <c r="R306" s="20"/>
      <c r="S306" s="20"/>
      <c r="T306" s="20"/>
      <c r="U306" s="209"/>
    </row>
    <row r="307" spans="1:21" x14ac:dyDescent="0.25">
      <c r="A307" s="12"/>
      <c r="B307" s="81"/>
      <c r="C307" s="13"/>
      <c r="D307" s="13"/>
      <c r="E307" s="80"/>
      <c r="F307" s="18"/>
      <c r="G307" s="80"/>
      <c r="H307" s="18"/>
      <c r="I307" s="89"/>
      <c r="J307" s="59"/>
      <c r="K307" s="59"/>
      <c r="L307" s="90"/>
      <c r="M307" s="153"/>
      <c r="N307" s="188"/>
      <c r="O307" s="20"/>
      <c r="P307" s="20"/>
      <c r="Q307" s="20"/>
      <c r="R307" s="20"/>
      <c r="S307" s="20"/>
      <c r="T307" s="20"/>
      <c r="U307" s="209"/>
    </row>
    <row r="308" spans="1:21" x14ac:dyDescent="0.25">
      <c r="A308" s="12"/>
      <c r="B308" s="81"/>
      <c r="C308" s="13"/>
      <c r="D308" s="13"/>
      <c r="E308" s="80"/>
      <c r="F308" s="18"/>
      <c r="G308" s="80"/>
      <c r="H308" s="18"/>
      <c r="I308" s="89"/>
      <c r="J308" s="59"/>
      <c r="K308" s="59"/>
      <c r="L308" s="90"/>
      <c r="M308" s="153"/>
      <c r="N308" s="188"/>
      <c r="O308" s="20"/>
      <c r="P308" s="20"/>
      <c r="Q308" s="20"/>
      <c r="R308" s="20"/>
      <c r="S308" s="20"/>
      <c r="T308" s="20"/>
      <c r="U308" s="209"/>
    </row>
    <row r="309" spans="1:21" x14ac:dyDescent="0.25">
      <c r="A309" s="12"/>
      <c r="B309" s="81"/>
      <c r="C309" s="13"/>
      <c r="D309" s="13"/>
      <c r="E309" s="80"/>
      <c r="F309" s="18"/>
      <c r="G309" s="80"/>
      <c r="H309" s="18"/>
      <c r="I309" s="89"/>
      <c r="J309" s="59"/>
      <c r="K309" s="59"/>
      <c r="L309" s="90"/>
      <c r="M309" s="153"/>
      <c r="N309" s="188"/>
      <c r="O309" s="20"/>
      <c r="P309" s="20"/>
      <c r="Q309" s="20"/>
      <c r="R309" s="20"/>
      <c r="S309" s="20"/>
      <c r="T309" s="20"/>
      <c r="U309" s="209"/>
    </row>
    <row r="310" spans="1:21" x14ac:dyDescent="0.25">
      <c r="A310" s="12"/>
      <c r="B310" s="81"/>
      <c r="C310" s="13"/>
      <c r="D310" s="13"/>
      <c r="E310" s="80"/>
      <c r="F310" s="18"/>
      <c r="G310" s="80"/>
      <c r="H310" s="18"/>
      <c r="I310" s="89"/>
      <c r="J310" s="59"/>
      <c r="K310" s="59"/>
      <c r="L310" s="90"/>
      <c r="M310" s="153"/>
      <c r="N310" s="188"/>
      <c r="O310" s="20"/>
      <c r="P310" s="20"/>
      <c r="Q310" s="20"/>
      <c r="R310" s="20"/>
      <c r="S310" s="20"/>
      <c r="T310" s="20"/>
      <c r="U310" s="209"/>
    </row>
    <row r="311" spans="1:21" x14ac:dyDescent="0.25">
      <c r="A311" s="12"/>
      <c r="B311" s="81"/>
      <c r="C311" s="13"/>
      <c r="D311" s="13"/>
      <c r="E311" s="80"/>
      <c r="F311" s="18"/>
      <c r="G311" s="80"/>
      <c r="H311" s="18"/>
      <c r="I311" s="89"/>
      <c r="J311" s="59"/>
      <c r="K311" s="59"/>
      <c r="L311" s="90"/>
      <c r="M311" s="153"/>
      <c r="N311" s="188"/>
      <c r="O311" s="20"/>
      <c r="P311" s="20"/>
      <c r="Q311" s="20"/>
      <c r="R311" s="20"/>
      <c r="S311" s="20"/>
      <c r="T311" s="20"/>
      <c r="U311" s="209"/>
    </row>
    <row r="312" spans="1:21" x14ac:dyDescent="0.25">
      <c r="A312" s="12"/>
      <c r="B312" s="81"/>
      <c r="C312" s="13"/>
      <c r="D312" s="13"/>
      <c r="E312" s="80"/>
      <c r="F312" s="18"/>
      <c r="G312" s="80"/>
      <c r="H312" s="18"/>
      <c r="I312" s="89"/>
      <c r="J312" s="59"/>
      <c r="K312" s="59"/>
      <c r="L312" s="90"/>
      <c r="M312" s="153"/>
      <c r="N312" s="188"/>
      <c r="O312" s="20"/>
      <c r="P312" s="20"/>
      <c r="Q312" s="20"/>
      <c r="R312" s="20"/>
      <c r="S312" s="20"/>
      <c r="T312" s="20"/>
      <c r="U312" s="209"/>
    </row>
    <row r="313" spans="1:21" x14ac:dyDescent="0.25">
      <c r="A313" s="12"/>
      <c r="B313" s="81"/>
      <c r="C313" s="13"/>
      <c r="D313" s="13"/>
      <c r="E313" s="80"/>
      <c r="F313" s="18"/>
      <c r="G313" s="80"/>
      <c r="H313" s="18"/>
      <c r="I313" s="89"/>
      <c r="J313" s="59"/>
      <c r="K313" s="59"/>
      <c r="L313" s="90"/>
      <c r="M313" s="153"/>
      <c r="N313" s="188"/>
      <c r="O313" s="20"/>
      <c r="P313" s="20"/>
      <c r="Q313" s="20"/>
      <c r="R313" s="20"/>
      <c r="S313" s="20"/>
      <c r="T313" s="20"/>
      <c r="U313" s="209"/>
    </row>
    <row r="314" spans="1:21" x14ac:dyDescent="0.25">
      <c r="A314" s="12"/>
      <c r="B314" s="81"/>
      <c r="C314" s="13"/>
      <c r="D314" s="13"/>
      <c r="E314" s="80"/>
      <c r="F314" s="18"/>
      <c r="G314" s="80"/>
      <c r="H314" s="18"/>
      <c r="I314" s="89"/>
      <c r="J314" s="59"/>
      <c r="K314" s="59"/>
      <c r="L314" s="90"/>
      <c r="M314" s="153"/>
      <c r="N314" s="188"/>
      <c r="O314" s="20"/>
      <c r="P314" s="20"/>
      <c r="Q314" s="20"/>
      <c r="R314" s="20"/>
      <c r="S314" s="20"/>
      <c r="T314" s="20"/>
      <c r="U314" s="209"/>
    </row>
    <row r="315" spans="1:21" x14ac:dyDescent="0.25">
      <c r="A315" s="12"/>
      <c r="B315" s="81"/>
      <c r="C315" s="13"/>
      <c r="D315" s="13"/>
      <c r="E315" s="80"/>
      <c r="F315" s="18"/>
      <c r="G315" s="80"/>
      <c r="H315" s="18"/>
      <c r="I315" s="89"/>
      <c r="J315" s="59"/>
      <c r="K315" s="59"/>
      <c r="L315" s="90"/>
      <c r="M315" s="153"/>
      <c r="N315" s="188"/>
      <c r="O315" s="20"/>
      <c r="P315" s="20"/>
      <c r="Q315" s="20"/>
      <c r="R315" s="20"/>
      <c r="S315" s="20"/>
      <c r="T315" s="20"/>
      <c r="U315" s="209"/>
    </row>
    <row r="316" spans="1:21" x14ac:dyDescent="0.25">
      <c r="A316" s="12"/>
      <c r="B316" s="81"/>
      <c r="C316" s="13"/>
      <c r="D316" s="13"/>
      <c r="E316" s="80"/>
      <c r="F316" s="18"/>
      <c r="G316" s="80"/>
      <c r="H316" s="18"/>
      <c r="I316" s="89"/>
      <c r="J316" s="59"/>
      <c r="K316" s="59"/>
      <c r="L316" s="90"/>
      <c r="M316" s="153"/>
      <c r="N316" s="188"/>
      <c r="O316" s="20"/>
      <c r="P316" s="20"/>
      <c r="Q316" s="20"/>
      <c r="R316" s="20"/>
      <c r="S316" s="20"/>
      <c r="T316" s="20"/>
      <c r="U316" s="209"/>
    </row>
    <row r="317" spans="1:21" x14ac:dyDescent="0.25">
      <c r="A317" s="12"/>
      <c r="B317" s="81"/>
      <c r="C317" s="13"/>
      <c r="D317" s="13"/>
      <c r="E317" s="80"/>
      <c r="F317" s="18"/>
      <c r="G317" s="80"/>
      <c r="H317" s="18"/>
      <c r="I317" s="89"/>
      <c r="J317" s="59"/>
      <c r="K317" s="59"/>
      <c r="L317" s="90"/>
      <c r="M317" s="153"/>
      <c r="N317" s="188"/>
      <c r="O317" s="20"/>
      <c r="P317" s="20"/>
      <c r="Q317" s="20"/>
      <c r="R317" s="20"/>
      <c r="S317" s="20"/>
      <c r="T317" s="20"/>
      <c r="U317" s="209"/>
    </row>
    <row r="318" spans="1:21" x14ac:dyDescent="0.25">
      <c r="A318" s="12"/>
      <c r="B318" s="81"/>
      <c r="C318" s="13"/>
      <c r="D318" s="13"/>
      <c r="E318" s="80"/>
      <c r="F318" s="18"/>
      <c r="G318" s="80"/>
      <c r="H318" s="18"/>
      <c r="I318" s="89"/>
      <c r="J318" s="59"/>
      <c r="K318" s="59"/>
      <c r="L318" s="90"/>
      <c r="M318" s="153"/>
      <c r="N318" s="188"/>
      <c r="O318" s="20"/>
      <c r="P318" s="20"/>
      <c r="Q318" s="20"/>
      <c r="R318" s="20"/>
      <c r="S318" s="20"/>
      <c r="T318" s="20"/>
      <c r="U318" s="209"/>
    </row>
    <row r="319" spans="1:21" x14ac:dyDescent="0.25">
      <c r="A319" s="12"/>
      <c r="B319" s="81"/>
      <c r="C319" s="13"/>
      <c r="D319" s="13"/>
      <c r="E319" s="80"/>
      <c r="F319" s="18"/>
      <c r="G319" s="80"/>
      <c r="H319" s="18"/>
      <c r="I319" s="89"/>
      <c r="J319" s="59"/>
      <c r="K319" s="59"/>
      <c r="L319" s="90"/>
      <c r="M319" s="153"/>
      <c r="N319" s="188"/>
      <c r="O319" s="20"/>
      <c r="P319" s="20"/>
      <c r="Q319" s="20"/>
      <c r="R319" s="20"/>
      <c r="S319" s="20"/>
      <c r="T319" s="20"/>
      <c r="U319" s="209"/>
    </row>
    <row r="320" spans="1:21" x14ac:dyDescent="0.25">
      <c r="A320" s="12"/>
      <c r="B320" s="81"/>
      <c r="C320" s="13"/>
      <c r="D320" s="13"/>
      <c r="E320" s="80"/>
      <c r="F320" s="18"/>
      <c r="G320" s="80"/>
      <c r="H320" s="18"/>
      <c r="I320" s="89"/>
      <c r="J320" s="59"/>
      <c r="K320" s="59"/>
      <c r="L320" s="90"/>
      <c r="M320" s="153"/>
      <c r="N320" s="188"/>
      <c r="O320" s="20"/>
      <c r="P320" s="20"/>
      <c r="Q320" s="20"/>
      <c r="R320" s="20"/>
      <c r="S320" s="20"/>
      <c r="T320" s="20"/>
      <c r="U320" s="209"/>
    </row>
    <row r="321" spans="1:21" x14ac:dyDescent="0.25">
      <c r="A321" s="12"/>
      <c r="B321" s="81"/>
      <c r="C321" s="13"/>
      <c r="D321" s="13"/>
      <c r="E321" s="80"/>
      <c r="F321" s="18"/>
      <c r="G321" s="80"/>
      <c r="H321" s="18"/>
      <c r="I321" s="89"/>
      <c r="J321" s="59"/>
      <c r="K321" s="59"/>
      <c r="L321" s="90"/>
      <c r="M321" s="153"/>
      <c r="N321" s="188"/>
      <c r="O321" s="20"/>
      <c r="P321" s="20"/>
      <c r="Q321" s="20"/>
      <c r="R321" s="20"/>
      <c r="S321" s="20"/>
      <c r="T321" s="20"/>
      <c r="U321" s="209"/>
    </row>
    <row r="322" spans="1:21" x14ac:dyDescent="0.25">
      <c r="A322" s="12"/>
      <c r="B322" s="81"/>
      <c r="C322" s="13"/>
      <c r="D322" s="13"/>
      <c r="E322" s="80"/>
      <c r="F322" s="18"/>
      <c r="G322" s="80"/>
      <c r="H322" s="18"/>
      <c r="I322" s="89"/>
      <c r="J322" s="59"/>
      <c r="K322" s="59"/>
      <c r="L322" s="90"/>
      <c r="M322" s="153"/>
      <c r="N322" s="188"/>
      <c r="O322" s="20"/>
      <c r="P322" s="20"/>
      <c r="Q322" s="20"/>
      <c r="R322" s="20"/>
      <c r="S322" s="20"/>
      <c r="T322" s="20"/>
      <c r="U322" s="209"/>
    </row>
    <row r="323" spans="1:21" x14ac:dyDescent="0.25">
      <c r="A323" s="12"/>
      <c r="B323" s="81"/>
      <c r="C323" s="13"/>
      <c r="D323" s="13"/>
      <c r="E323" s="80"/>
      <c r="F323" s="18"/>
      <c r="G323" s="80"/>
      <c r="H323" s="18"/>
      <c r="I323" s="89"/>
      <c r="J323" s="59"/>
      <c r="K323" s="59"/>
      <c r="L323" s="90"/>
      <c r="M323" s="153"/>
      <c r="N323" s="188"/>
      <c r="O323" s="20"/>
      <c r="P323" s="20"/>
      <c r="Q323" s="20"/>
      <c r="R323" s="20"/>
      <c r="S323" s="20"/>
      <c r="T323" s="20"/>
      <c r="U323" s="209"/>
    </row>
    <row r="324" spans="1:21" x14ac:dyDescent="0.25">
      <c r="A324" s="12"/>
      <c r="B324" s="81"/>
      <c r="C324" s="13"/>
      <c r="D324" s="13"/>
      <c r="E324" s="80"/>
      <c r="F324" s="18"/>
      <c r="G324" s="80"/>
      <c r="H324" s="18"/>
      <c r="I324" s="89"/>
      <c r="J324" s="59"/>
      <c r="K324" s="59"/>
      <c r="L324" s="90"/>
      <c r="M324" s="153"/>
      <c r="N324" s="188"/>
      <c r="O324" s="20"/>
      <c r="P324" s="20"/>
      <c r="Q324" s="20"/>
      <c r="R324" s="20"/>
      <c r="S324" s="20"/>
      <c r="T324" s="20"/>
      <c r="U324" s="209"/>
    </row>
    <row r="325" spans="1:21" x14ac:dyDescent="0.25">
      <c r="A325" s="12"/>
      <c r="B325" s="81"/>
      <c r="C325" s="13"/>
      <c r="D325" s="13"/>
      <c r="E325" s="80"/>
      <c r="F325" s="18"/>
      <c r="G325" s="80"/>
      <c r="H325" s="18"/>
      <c r="I325" s="89"/>
      <c r="J325" s="59"/>
      <c r="K325" s="59"/>
      <c r="L325" s="90"/>
      <c r="M325" s="153"/>
      <c r="N325" s="188"/>
      <c r="O325" s="20"/>
      <c r="P325" s="20"/>
      <c r="Q325" s="20"/>
      <c r="R325" s="20"/>
      <c r="S325" s="20"/>
      <c r="T325" s="20"/>
      <c r="U325" s="209"/>
    </row>
    <row r="326" spans="1:21" x14ac:dyDescent="0.25">
      <c r="A326" s="12"/>
      <c r="B326" s="81"/>
      <c r="C326" s="13"/>
      <c r="D326" s="13"/>
      <c r="E326" s="80"/>
      <c r="F326" s="18"/>
      <c r="G326" s="80"/>
      <c r="H326" s="18"/>
      <c r="I326" s="89"/>
      <c r="J326" s="59"/>
      <c r="K326" s="59"/>
      <c r="L326" s="90"/>
      <c r="M326" s="153"/>
      <c r="N326" s="188"/>
      <c r="O326" s="20"/>
      <c r="P326" s="20"/>
      <c r="Q326" s="20"/>
      <c r="R326" s="20"/>
      <c r="S326" s="20"/>
      <c r="T326" s="20"/>
      <c r="U326" s="209"/>
    </row>
    <row r="327" spans="1:21" x14ac:dyDescent="0.25">
      <c r="A327" s="12"/>
      <c r="B327" s="81"/>
      <c r="C327" s="13"/>
      <c r="D327" s="13"/>
      <c r="E327" s="80"/>
      <c r="F327" s="18"/>
      <c r="G327" s="80"/>
      <c r="H327" s="18"/>
      <c r="I327" s="89"/>
      <c r="J327" s="59"/>
      <c r="K327" s="59"/>
      <c r="L327" s="90"/>
      <c r="M327" s="153"/>
      <c r="N327" s="188"/>
      <c r="O327" s="20"/>
      <c r="P327" s="20"/>
      <c r="Q327" s="20"/>
      <c r="R327" s="20"/>
      <c r="S327" s="20"/>
      <c r="T327" s="20"/>
      <c r="U327" s="209"/>
    </row>
    <row r="328" spans="1:21" x14ac:dyDescent="0.25">
      <c r="A328" s="12"/>
      <c r="B328" s="81"/>
      <c r="C328" s="13"/>
      <c r="D328" s="13"/>
      <c r="E328" s="80"/>
      <c r="F328" s="18"/>
      <c r="G328" s="80"/>
      <c r="H328" s="18"/>
      <c r="I328" s="89"/>
      <c r="J328" s="59"/>
      <c r="K328" s="59"/>
      <c r="L328" s="90"/>
      <c r="M328" s="153"/>
      <c r="N328" s="188"/>
      <c r="O328" s="20"/>
      <c r="P328" s="20"/>
      <c r="Q328" s="20"/>
      <c r="R328" s="20"/>
      <c r="S328" s="20"/>
      <c r="T328" s="20"/>
      <c r="U328" s="209"/>
    </row>
    <row r="329" spans="1:21" x14ac:dyDescent="0.25">
      <c r="A329" s="12"/>
      <c r="B329" s="81"/>
      <c r="C329" s="13"/>
      <c r="D329" s="13"/>
      <c r="E329" s="80"/>
      <c r="F329" s="18"/>
      <c r="G329" s="80"/>
      <c r="H329" s="18"/>
      <c r="I329" s="89"/>
      <c r="J329" s="59"/>
      <c r="K329" s="59"/>
      <c r="L329" s="90"/>
      <c r="M329" s="153"/>
      <c r="N329" s="188"/>
      <c r="O329" s="20"/>
      <c r="P329" s="20"/>
      <c r="Q329" s="20"/>
      <c r="R329" s="20"/>
      <c r="S329" s="20"/>
      <c r="T329" s="20"/>
      <c r="U329" s="209"/>
    </row>
    <row r="330" spans="1:21" x14ac:dyDescent="0.25">
      <c r="A330" s="12"/>
      <c r="B330" s="81"/>
      <c r="C330" s="13"/>
      <c r="D330" s="13"/>
      <c r="E330" s="80"/>
      <c r="F330" s="18"/>
      <c r="G330" s="80"/>
      <c r="H330" s="18"/>
      <c r="I330" s="89"/>
      <c r="J330" s="59"/>
      <c r="K330" s="59"/>
      <c r="L330" s="90"/>
      <c r="M330" s="153"/>
      <c r="N330" s="188"/>
      <c r="O330" s="20"/>
      <c r="P330" s="20"/>
      <c r="Q330" s="20"/>
      <c r="R330" s="20"/>
      <c r="S330" s="20"/>
      <c r="T330" s="20"/>
      <c r="U330" s="209"/>
    </row>
    <row r="331" spans="1:21" x14ac:dyDescent="0.25">
      <c r="A331" s="12"/>
      <c r="B331" s="81"/>
      <c r="C331" s="13"/>
      <c r="D331" s="13"/>
      <c r="E331" s="80"/>
      <c r="F331" s="18"/>
      <c r="G331" s="80"/>
      <c r="H331" s="18"/>
      <c r="I331" s="89"/>
      <c r="J331" s="59"/>
      <c r="K331" s="59"/>
      <c r="L331" s="90"/>
      <c r="M331" s="153"/>
      <c r="N331" s="188"/>
      <c r="O331" s="20"/>
      <c r="P331" s="20"/>
      <c r="Q331" s="20"/>
      <c r="R331" s="20"/>
      <c r="S331" s="20"/>
      <c r="T331" s="20"/>
      <c r="U331" s="209"/>
    </row>
    <row r="332" spans="1:21" x14ac:dyDescent="0.25">
      <c r="A332" s="12"/>
      <c r="B332" s="81"/>
      <c r="C332" s="13"/>
      <c r="D332" s="13"/>
      <c r="E332" s="80"/>
      <c r="F332" s="18"/>
      <c r="G332" s="80"/>
      <c r="H332" s="18"/>
      <c r="I332" s="89"/>
      <c r="J332" s="59"/>
      <c r="K332" s="59"/>
      <c r="L332" s="90"/>
      <c r="M332" s="153"/>
      <c r="N332" s="188"/>
      <c r="O332" s="20"/>
      <c r="P332" s="20"/>
      <c r="Q332" s="20"/>
      <c r="R332" s="20"/>
      <c r="S332" s="20"/>
      <c r="T332" s="20"/>
      <c r="U332" s="209"/>
    </row>
    <row r="333" spans="1:21" x14ac:dyDescent="0.25">
      <c r="A333" s="12"/>
      <c r="B333" s="81"/>
      <c r="C333" s="13"/>
      <c r="D333" s="13"/>
      <c r="E333" s="80"/>
      <c r="F333" s="18"/>
      <c r="G333" s="80"/>
      <c r="H333" s="18"/>
      <c r="I333" s="89"/>
      <c r="J333" s="59"/>
      <c r="K333" s="59"/>
      <c r="L333" s="90"/>
      <c r="M333" s="153"/>
      <c r="N333" s="188"/>
      <c r="O333" s="20"/>
      <c r="P333" s="20"/>
      <c r="Q333" s="20"/>
      <c r="R333" s="20"/>
      <c r="S333" s="20"/>
      <c r="T333" s="20"/>
      <c r="U333" s="209"/>
    </row>
    <row r="334" spans="1:21" x14ac:dyDescent="0.25">
      <c r="A334" s="12"/>
      <c r="B334" s="81"/>
      <c r="C334" s="13"/>
      <c r="D334" s="13"/>
      <c r="E334" s="80"/>
      <c r="F334" s="18"/>
      <c r="G334" s="80"/>
      <c r="H334" s="18"/>
      <c r="I334" s="89"/>
      <c r="J334" s="59"/>
      <c r="K334" s="59"/>
      <c r="L334" s="90"/>
      <c r="M334" s="153"/>
      <c r="N334" s="188"/>
      <c r="O334" s="20"/>
      <c r="P334" s="20"/>
      <c r="Q334" s="20"/>
      <c r="R334" s="20"/>
      <c r="S334" s="20"/>
      <c r="T334" s="20"/>
      <c r="U334" s="209"/>
    </row>
    <row r="335" spans="1:21" x14ac:dyDescent="0.25">
      <c r="A335" s="12"/>
      <c r="B335" s="81"/>
      <c r="C335" s="13"/>
      <c r="D335" s="13"/>
      <c r="E335" s="80"/>
      <c r="F335" s="18"/>
      <c r="G335" s="80"/>
      <c r="H335" s="18"/>
      <c r="I335" s="89"/>
      <c r="J335" s="59"/>
      <c r="K335" s="59"/>
      <c r="L335" s="90"/>
      <c r="M335" s="153"/>
      <c r="N335" s="188"/>
      <c r="O335" s="20"/>
      <c r="P335" s="20"/>
      <c r="Q335" s="20"/>
      <c r="R335" s="20"/>
      <c r="S335" s="20"/>
      <c r="T335" s="20"/>
      <c r="U335" s="209"/>
    </row>
    <row r="336" spans="1:21" x14ac:dyDescent="0.25">
      <c r="A336" s="12"/>
      <c r="B336" s="81"/>
      <c r="C336" s="13"/>
      <c r="D336" s="13"/>
      <c r="E336" s="80"/>
      <c r="F336" s="18"/>
      <c r="G336" s="80"/>
      <c r="H336" s="18"/>
      <c r="I336" s="89"/>
      <c r="J336" s="59"/>
      <c r="K336" s="59"/>
      <c r="L336" s="90"/>
      <c r="M336" s="153"/>
      <c r="N336" s="188"/>
      <c r="O336" s="20"/>
      <c r="P336" s="20"/>
      <c r="Q336" s="20"/>
      <c r="R336" s="20"/>
      <c r="S336" s="20"/>
      <c r="T336" s="20"/>
      <c r="U336" s="209"/>
    </row>
    <row r="337" spans="1:21" x14ac:dyDescent="0.25">
      <c r="A337" s="12"/>
      <c r="B337" s="81"/>
      <c r="C337" s="13"/>
      <c r="D337" s="13"/>
      <c r="E337" s="80"/>
      <c r="F337" s="18"/>
      <c r="G337" s="80"/>
      <c r="H337" s="18"/>
      <c r="I337" s="89"/>
      <c r="J337" s="59"/>
      <c r="K337" s="59"/>
      <c r="L337" s="90"/>
      <c r="M337" s="153"/>
      <c r="N337" s="188"/>
      <c r="O337" s="20"/>
      <c r="P337" s="20"/>
      <c r="Q337" s="20"/>
      <c r="R337" s="20"/>
      <c r="S337" s="20"/>
      <c r="T337" s="20"/>
      <c r="U337" s="209"/>
    </row>
    <row r="338" spans="1:21" x14ac:dyDescent="0.25">
      <c r="A338" s="12"/>
      <c r="B338" s="81"/>
      <c r="C338" s="13"/>
      <c r="D338" s="13"/>
      <c r="E338" s="80"/>
      <c r="F338" s="18"/>
      <c r="G338" s="80"/>
      <c r="H338" s="18"/>
      <c r="I338" s="89"/>
      <c r="J338" s="59"/>
      <c r="K338" s="59"/>
      <c r="L338" s="90"/>
      <c r="M338" s="153"/>
      <c r="N338" s="188"/>
      <c r="O338" s="20"/>
      <c r="P338" s="20"/>
      <c r="Q338" s="20"/>
      <c r="R338" s="20"/>
      <c r="S338" s="20"/>
      <c r="T338" s="20"/>
      <c r="U338" s="209"/>
    </row>
    <row r="339" spans="1:21" x14ac:dyDescent="0.25">
      <c r="A339" s="12"/>
      <c r="B339" s="81"/>
      <c r="C339" s="13"/>
      <c r="D339" s="13"/>
      <c r="E339" s="80"/>
      <c r="F339" s="18"/>
      <c r="G339" s="80"/>
      <c r="H339" s="18"/>
      <c r="I339" s="89"/>
      <c r="J339" s="59"/>
      <c r="K339" s="59"/>
      <c r="L339" s="90"/>
      <c r="M339" s="153"/>
      <c r="N339" s="188"/>
      <c r="O339" s="20"/>
      <c r="P339" s="20"/>
      <c r="Q339" s="20"/>
      <c r="R339" s="20"/>
      <c r="S339" s="20"/>
      <c r="T339" s="20"/>
      <c r="U339" s="209"/>
    </row>
    <row r="340" spans="1:21" x14ac:dyDescent="0.25">
      <c r="A340" s="12"/>
      <c r="B340" s="81"/>
      <c r="C340" s="13"/>
      <c r="D340" s="13"/>
      <c r="E340" s="80"/>
      <c r="F340" s="18"/>
      <c r="G340" s="80"/>
      <c r="H340" s="18"/>
      <c r="I340" s="89"/>
      <c r="J340" s="59"/>
      <c r="K340" s="59"/>
      <c r="L340" s="90"/>
      <c r="M340" s="153"/>
      <c r="N340" s="188"/>
      <c r="O340" s="20"/>
      <c r="P340" s="20"/>
      <c r="Q340" s="20"/>
      <c r="R340" s="20"/>
      <c r="S340" s="20"/>
      <c r="T340" s="20"/>
      <c r="U340" s="209"/>
    </row>
    <row r="341" spans="1:21" x14ac:dyDescent="0.25">
      <c r="A341" s="12"/>
      <c r="B341" s="81"/>
      <c r="C341" s="13"/>
      <c r="D341" s="13"/>
      <c r="E341" s="80"/>
      <c r="F341" s="18"/>
      <c r="G341" s="80"/>
      <c r="H341" s="18"/>
      <c r="I341" s="89"/>
      <c r="J341" s="59"/>
      <c r="K341" s="59"/>
      <c r="L341" s="90"/>
      <c r="M341" s="153"/>
      <c r="N341" s="188"/>
      <c r="O341" s="20"/>
      <c r="P341" s="20"/>
      <c r="Q341" s="20"/>
      <c r="R341" s="20"/>
      <c r="S341" s="20"/>
      <c r="T341" s="20"/>
      <c r="U341" s="209"/>
    </row>
    <row r="342" spans="1:21" x14ac:dyDescent="0.25">
      <c r="A342" s="12"/>
      <c r="B342" s="81"/>
      <c r="C342" s="13"/>
      <c r="D342" s="13"/>
      <c r="E342" s="80"/>
      <c r="F342" s="18"/>
      <c r="G342" s="80"/>
      <c r="H342" s="18"/>
      <c r="I342" s="89"/>
      <c r="J342" s="59"/>
      <c r="K342" s="59"/>
      <c r="L342" s="90"/>
      <c r="M342" s="153"/>
      <c r="N342" s="188"/>
      <c r="O342" s="20"/>
      <c r="P342" s="20"/>
      <c r="Q342" s="20"/>
      <c r="R342" s="20"/>
      <c r="S342" s="20"/>
      <c r="T342" s="20"/>
      <c r="U342" s="209"/>
    </row>
    <row r="343" spans="1:21" x14ac:dyDescent="0.25">
      <c r="A343" s="12"/>
      <c r="B343" s="81"/>
      <c r="C343" s="13"/>
      <c r="D343" s="13"/>
      <c r="E343" s="80"/>
      <c r="F343" s="18"/>
      <c r="G343" s="80"/>
      <c r="H343" s="18"/>
      <c r="I343" s="89"/>
      <c r="J343" s="59"/>
      <c r="K343" s="59"/>
      <c r="L343" s="90"/>
      <c r="M343" s="153"/>
      <c r="N343" s="188"/>
      <c r="O343" s="20"/>
      <c r="P343" s="20"/>
      <c r="Q343" s="20"/>
      <c r="R343" s="20"/>
      <c r="S343" s="20"/>
      <c r="T343" s="20"/>
      <c r="U343" s="209"/>
    </row>
    <row r="344" spans="1:21" x14ac:dyDescent="0.25">
      <c r="A344" s="12"/>
      <c r="B344" s="81"/>
      <c r="C344" s="13"/>
      <c r="D344" s="13"/>
      <c r="E344" s="80"/>
      <c r="F344" s="18"/>
      <c r="G344" s="80"/>
      <c r="H344" s="18"/>
      <c r="I344" s="89"/>
      <c r="J344" s="59"/>
      <c r="K344" s="59"/>
      <c r="L344" s="90"/>
      <c r="M344" s="153"/>
      <c r="N344" s="188"/>
      <c r="O344" s="20"/>
      <c r="P344" s="20"/>
      <c r="Q344" s="20"/>
      <c r="R344" s="20"/>
      <c r="S344" s="20"/>
      <c r="T344" s="20"/>
      <c r="U344" s="209"/>
    </row>
    <row r="345" spans="1:21" x14ac:dyDescent="0.25">
      <c r="A345" s="12"/>
      <c r="B345" s="81"/>
      <c r="C345" s="13"/>
      <c r="D345" s="13"/>
      <c r="E345" s="80"/>
      <c r="F345" s="18"/>
      <c r="G345" s="80"/>
      <c r="H345" s="18"/>
      <c r="I345" s="89"/>
      <c r="J345" s="59"/>
      <c r="K345" s="59"/>
      <c r="L345" s="90"/>
      <c r="M345" s="153"/>
      <c r="N345" s="188"/>
      <c r="O345" s="20"/>
      <c r="P345" s="20"/>
      <c r="Q345" s="20"/>
      <c r="R345" s="20"/>
      <c r="S345" s="20"/>
      <c r="T345" s="20"/>
      <c r="U345" s="209"/>
    </row>
    <row r="346" spans="1:21" x14ac:dyDescent="0.25">
      <c r="A346" s="12"/>
      <c r="B346" s="81"/>
      <c r="C346" s="13"/>
      <c r="D346" s="13"/>
      <c r="E346" s="80"/>
      <c r="F346" s="18"/>
      <c r="G346" s="80"/>
      <c r="H346" s="18"/>
      <c r="I346" s="89"/>
      <c r="J346" s="59"/>
      <c r="K346" s="59"/>
      <c r="L346" s="90"/>
      <c r="M346" s="153"/>
      <c r="N346" s="188"/>
      <c r="O346" s="20"/>
      <c r="P346" s="20"/>
      <c r="Q346" s="20"/>
      <c r="R346" s="20"/>
      <c r="S346" s="20"/>
      <c r="T346" s="20"/>
      <c r="U346" s="209"/>
    </row>
    <row r="347" spans="1:21" x14ac:dyDescent="0.25">
      <c r="A347" s="12"/>
      <c r="B347" s="81"/>
      <c r="C347" s="13"/>
      <c r="D347" s="13"/>
      <c r="E347" s="80"/>
      <c r="F347" s="18"/>
      <c r="G347" s="80"/>
      <c r="H347" s="18"/>
      <c r="I347" s="89"/>
      <c r="J347" s="59"/>
      <c r="K347" s="59"/>
      <c r="L347" s="90"/>
      <c r="M347" s="153"/>
      <c r="N347" s="188"/>
      <c r="O347" s="20"/>
      <c r="P347" s="20"/>
      <c r="Q347" s="20"/>
      <c r="R347" s="20"/>
      <c r="S347" s="20"/>
      <c r="T347" s="20"/>
      <c r="U347" s="209"/>
    </row>
    <row r="348" spans="1:21" x14ac:dyDescent="0.25">
      <c r="A348" s="12"/>
      <c r="B348" s="81"/>
      <c r="C348" s="13"/>
      <c r="D348" s="13"/>
      <c r="E348" s="80"/>
      <c r="F348" s="18"/>
      <c r="G348" s="80"/>
      <c r="H348" s="18"/>
      <c r="I348" s="89"/>
      <c r="J348" s="59"/>
      <c r="K348" s="59"/>
      <c r="L348" s="90"/>
      <c r="M348" s="153"/>
      <c r="N348" s="188"/>
      <c r="O348" s="20"/>
      <c r="P348" s="20"/>
      <c r="Q348" s="20"/>
      <c r="R348" s="20"/>
      <c r="S348" s="20"/>
      <c r="T348" s="20"/>
      <c r="U348" s="209"/>
    </row>
    <row r="349" spans="1:21" x14ac:dyDescent="0.25">
      <c r="A349" s="12"/>
      <c r="B349" s="81"/>
      <c r="C349" s="13"/>
      <c r="D349" s="13"/>
      <c r="E349" s="80"/>
      <c r="F349" s="18"/>
      <c r="G349" s="80"/>
      <c r="H349" s="18"/>
      <c r="I349" s="89"/>
      <c r="J349" s="59"/>
      <c r="K349" s="59"/>
      <c r="L349" s="90"/>
      <c r="M349" s="153"/>
      <c r="N349" s="188"/>
      <c r="O349" s="20"/>
      <c r="P349" s="20"/>
      <c r="Q349" s="20"/>
      <c r="R349" s="20"/>
      <c r="S349" s="20"/>
      <c r="T349" s="20"/>
      <c r="U349" s="209"/>
    </row>
    <row r="350" spans="1:21" x14ac:dyDescent="0.25">
      <c r="A350" s="12"/>
      <c r="B350" s="81"/>
      <c r="C350" s="13"/>
      <c r="D350" s="13"/>
      <c r="E350" s="80"/>
      <c r="F350" s="18"/>
      <c r="G350" s="80"/>
      <c r="H350" s="18"/>
      <c r="I350" s="89"/>
      <c r="J350" s="59"/>
      <c r="K350" s="59"/>
      <c r="L350" s="90"/>
      <c r="M350" s="153"/>
      <c r="N350" s="188"/>
      <c r="O350" s="20"/>
      <c r="P350" s="20"/>
      <c r="Q350" s="20"/>
      <c r="R350" s="20"/>
      <c r="S350" s="20"/>
      <c r="T350" s="20"/>
      <c r="U350" s="209"/>
    </row>
    <row r="351" spans="1:21" x14ac:dyDescent="0.25">
      <c r="A351" s="12"/>
      <c r="B351" s="81"/>
      <c r="C351" s="13"/>
      <c r="D351" s="13"/>
      <c r="E351" s="80"/>
      <c r="F351" s="18"/>
      <c r="G351" s="80"/>
      <c r="H351" s="18"/>
      <c r="I351" s="89"/>
      <c r="J351" s="59"/>
      <c r="K351" s="59"/>
      <c r="L351" s="90"/>
      <c r="M351" s="153"/>
      <c r="N351" s="188"/>
      <c r="O351" s="20"/>
      <c r="P351" s="20"/>
      <c r="Q351" s="20"/>
      <c r="R351" s="20"/>
      <c r="S351" s="20"/>
      <c r="T351" s="20"/>
      <c r="U351" s="209"/>
    </row>
    <row r="352" spans="1:21" x14ac:dyDescent="0.25">
      <c r="A352" s="12"/>
      <c r="B352" s="81"/>
      <c r="C352" s="13"/>
      <c r="D352" s="13"/>
      <c r="E352" s="80"/>
      <c r="F352" s="18"/>
      <c r="G352" s="80"/>
      <c r="H352" s="18"/>
      <c r="I352" s="89"/>
      <c r="J352" s="59"/>
      <c r="K352" s="59"/>
      <c r="L352" s="90"/>
      <c r="M352" s="153"/>
      <c r="N352" s="188"/>
      <c r="O352" s="20"/>
      <c r="P352" s="20"/>
      <c r="Q352" s="20"/>
      <c r="R352" s="20"/>
      <c r="S352" s="20"/>
      <c r="T352" s="20"/>
      <c r="U352" s="209"/>
    </row>
    <row r="353" spans="1:21" x14ac:dyDescent="0.25">
      <c r="A353" s="12"/>
      <c r="B353" s="81"/>
      <c r="C353" s="13"/>
      <c r="D353" s="13"/>
      <c r="E353" s="80"/>
      <c r="F353" s="18"/>
      <c r="G353" s="80"/>
      <c r="H353" s="18"/>
      <c r="I353" s="89"/>
      <c r="J353" s="59"/>
      <c r="K353" s="59"/>
      <c r="L353" s="90"/>
      <c r="M353" s="153"/>
      <c r="N353" s="188"/>
      <c r="O353" s="20"/>
      <c r="P353" s="20"/>
      <c r="Q353" s="20"/>
      <c r="R353" s="20"/>
      <c r="S353" s="20"/>
      <c r="T353" s="20"/>
      <c r="U353" s="209"/>
    </row>
    <row r="354" spans="1:21" x14ac:dyDescent="0.25">
      <c r="A354" s="12"/>
      <c r="B354" s="81"/>
      <c r="C354" s="13"/>
      <c r="D354" s="13"/>
      <c r="E354" s="80"/>
      <c r="F354" s="18"/>
      <c r="G354" s="80"/>
      <c r="H354" s="18"/>
      <c r="I354" s="89"/>
      <c r="J354" s="59"/>
      <c r="K354" s="59"/>
      <c r="L354" s="90"/>
      <c r="M354" s="153"/>
      <c r="N354" s="188"/>
      <c r="O354" s="20"/>
      <c r="P354" s="20"/>
      <c r="Q354" s="20"/>
      <c r="R354" s="20"/>
      <c r="S354" s="20"/>
      <c r="T354" s="20"/>
      <c r="U354" s="209"/>
    </row>
    <row r="355" spans="1:21" x14ac:dyDescent="0.25">
      <c r="A355" s="12"/>
      <c r="B355" s="81"/>
      <c r="C355" s="13"/>
      <c r="D355" s="13"/>
      <c r="E355" s="80"/>
      <c r="F355" s="18"/>
      <c r="G355" s="80"/>
      <c r="H355" s="18"/>
      <c r="I355" s="89"/>
      <c r="J355" s="59"/>
      <c r="K355" s="59"/>
      <c r="L355" s="90"/>
      <c r="M355" s="153"/>
      <c r="N355" s="188"/>
      <c r="O355" s="20"/>
      <c r="P355" s="20"/>
      <c r="Q355" s="20"/>
      <c r="R355" s="20"/>
      <c r="S355" s="20"/>
      <c r="T355" s="20"/>
      <c r="U355" s="209"/>
    </row>
    <row r="356" spans="1:21" x14ac:dyDescent="0.25">
      <c r="A356" s="12"/>
      <c r="B356" s="81"/>
      <c r="C356" s="13"/>
      <c r="D356" s="13"/>
      <c r="E356" s="80"/>
      <c r="F356" s="18"/>
      <c r="G356" s="80"/>
      <c r="H356" s="18"/>
      <c r="I356" s="89"/>
      <c r="J356" s="59"/>
      <c r="K356" s="59"/>
      <c r="L356" s="90"/>
      <c r="M356" s="153"/>
      <c r="N356" s="188"/>
      <c r="O356" s="20"/>
      <c r="P356" s="20"/>
      <c r="Q356" s="20"/>
      <c r="R356" s="20"/>
      <c r="S356" s="20"/>
      <c r="T356" s="20"/>
      <c r="U356" s="209"/>
    </row>
    <row r="357" spans="1:21" x14ac:dyDescent="0.25">
      <c r="A357" s="12"/>
      <c r="B357" s="81"/>
      <c r="C357" s="13"/>
      <c r="D357" s="13"/>
      <c r="E357" s="80"/>
      <c r="F357" s="18"/>
      <c r="G357" s="80"/>
      <c r="H357" s="18"/>
      <c r="I357" s="89"/>
      <c r="J357" s="59"/>
      <c r="K357" s="59"/>
      <c r="L357" s="90"/>
      <c r="M357" s="153"/>
      <c r="N357" s="188"/>
      <c r="O357" s="20"/>
      <c r="P357" s="20"/>
      <c r="Q357" s="20"/>
      <c r="R357" s="20"/>
      <c r="S357" s="20"/>
      <c r="T357" s="20"/>
      <c r="U357" s="209"/>
    </row>
    <row r="358" spans="1:21" x14ac:dyDescent="0.25">
      <c r="A358" s="12"/>
      <c r="B358" s="81"/>
      <c r="C358" s="13"/>
      <c r="D358" s="13"/>
      <c r="E358" s="80"/>
      <c r="F358" s="18"/>
      <c r="G358" s="80"/>
      <c r="H358" s="18"/>
      <c r="I358" s="89"/>
      <c r="J358" s="59"/>
      <c r="K358" s="59"/>
      <c r="L358" s="90"/>
      <c r="M358" s="153"/>
      <c r="N358" s="188"/>
      <c r="O358" s="20"/>
      <c r="P358" s="20"/>
      <c r="Q358" s="20"/>
      <c r="R358" s="20"/>
      <c r="S358" s="20"/>
      <c r="T358" s="20"/>
      <c r="U358" s="209"/>
    </row>
    <row r="359" spans="1:21" x14ac:dyDescent="0.25">
      <c r="A359" s="12"/>
      <c r="B359" s="81"/>
      <c r="C359" s="13"/>
      <c r="D359" s="13"/>
      <c r="E359" s="80"/>
      <c r="F359" s="18"/>
      <c r="G359" s="80"/>
      <c r="H359" s="18"/>
      <c r="I359" s="89"/>
      <c r="J359" s="59"/>
      <c r="K359" s="59"/>
      <c r="L359" s="90"/>
      <c r="M359" s="153"/>
      <c r="N359" s="188"/>
      <c r="O359" s="20"/>
      <c r="P359" s="20"/>
      <c r="Q359" s="20"/>
      <c r="R359" s="20"/>
      <c r="S359" s="20"/>
      <c r="T359" s="20"/>
      <c r="U359" s="209"/>
    </row>
    <row r="360" spans="1:21" x14ac:dyDescent="0.25">
      <c r="A360" s="12"/>
      <c r="B360" s="81"/>
      <c r="C360" s="13"/>
      <c r="D360" s="13"/>
      <c r="E360" s="80"/>
      <c r="F360" s="18"/>
      <c r="G360" s="80"/>
      <c r="H360" s="18"/>
      <c r="I360" s="89"/>
      <c r="J360" s="59"/>
      <c r="K360" s="59"/>
      <c r="L360" s="90"/>
      <c r="M360" s="153"/>
      <c r="N360" s="188"/>
      <c r="O360" s="20"/>
      <c r="P360" s="20"/>
      <c r="Q360" s="20"/>
      <c r="R360" s="20"/>
      <c r="S360" s="20"/>
      <c r="T360" s="20"/>
      <c r="U360" s="209"/>
    </row>
    <row r="361" spans="1:21" x14ac:dyDescent="0.25">
      <c r="A361" s="12"/>
      <c r="B361" s="81"/>
      <c r="C361" s="13"/>
      <c r="D361" s="13"/>
      <c r="E361" s="80"/>
      <c r="F361" s="18"/>
      <c r="G361" s="80"/>
      <c r="H361" s="18"/>
      <c r="I361" s="89"/>
      <c r="J361" s="59"/>
      <c r="K361" s="59"/>
      <c r="L361" s="90"/>
      <c r="M361" s="153"/>
      <c r="N361" s="188"/>
      <c r="O361" s="20"/>
      <c r="P361" s="20"/>
      <c r="Q361" s="20"/>
      <c r="R361" s="20"/>
      <c r="S361" s="20"/>
      <c r="T361" s="20"/>
      <c r="U361" s="209"/>
    </row>
    <row r="362" spans="1:21" x14ac:dyDescent="0.25">
      <c r="A362" s="12"/>
      <c r="B362" s="81"/>
      <c r="C362" s="13"/>
      <c r="D362" s="13"/>
      <c r="E362" s="80"/>
      <c r="F362" s="18"/>
      <c r="G362" s="80"/>
      <c r="H362" s="18"/>
      <c r="I362" s="89"/>
      <c r="J362" s="59"/>
      <c r="K362" s="59"/>
      <c r="L362" s="90"/>
      <c r="M362" s="153"/>
      <c r="N362" s="188"/>
      <c r="O362" s="20"/>
      <c r="P362" s="20"/>
      <c r="Q362" s="20"/>
      <c r="R362" s="20"/>
      <c r="S362" s="20"/>
      <c r="T362" s="20"/>
      <c r="U362" s="209"/>
    </row>
    <row r="363" spans="1:21" x14ac:dyDescent="0.25">
      <c r="A363" s="12"/>
      <c r="B363" s="81"/>
      <c r="C363" s="13"/>
      <c r="D363" s="13"/>
      <c r="E363" s="80"/>
      <c r="F363" s="18"/>
      <c r="G363" s="80"/>
      <c r="H363" s="18"/>
      <c r="I363" s="89"/>
      <c r="J363" s="59"/>
      <c r="K363" s="59"/>
      <c r="L363" s="90"/>
      <c r="M363" s="153"/>
      <c r="N363" s="188"/>
      <c r="O363" s="20"/>
      <c r="P363" s="20"/>
      <c r="Q363" s="20"/>
      <c r="R363" s="20"/>
      <c r="S363" s="20"/>
      <c r="T363" s="20"/>
      <c r="U363" s="209"/>
    </row>
    <row r="364" spans="1:21" x14ac:dyDescent="0.25">
      <c r="A364" s="12"/>
      <c r="B364" s="81"/>
      <c r="C364" s="13"/>
      <c r="D364" s="13"/>
      <c r="E364" s="80"/>
      <c r="F364" s="18"/>
      <c r="G364" s="80"/>
      <c r="H364" s="18"/>
      <c r="I364" s="89"/>
      <c r="J364" s="59"/>
      <c r="K364" s="59"/>
      <c r="L364" s="90"/>
      <c r="M364" s="153"/>
      <c r="N364" s="188"/>
      <c r="O364" s="20"/>
      <c r="P364" s="20"/>
      <c r="Q364" s="20"/>
      <c r="R364" s="20"/>
      <c r="S364" s="20"/>
      <c r="T364" s="20"/>
      <c r="U364" s="209"/>
    </row>
    <row r="365" spans="1:21" x14ac:dyDescent="0.25">
      <c r="A365" s="12"/>
      <c r="B365" s="81"/>
      <c r="C365" s="13"/>
      <c r="D365" s="13"/>
      <c r="E365" s="80"/>
      <c r="F365" s="18"/>
      <c r="G365" s="80"/>
      <c r="H365" s="18"/>
      <c r="I365" s="89"/>
      <c r="J365" s="59"/>
      <c r="K365" s="59"/>
      <c r="L365" s="90"/>
      <c r="M365" s="153"/>
      <c r="N365" s="188"/>
      <c r="O365" s="20"/>
      <c r="P365" s="20"/>
      <c r="Q365" s="20"/>
      <c r="R365" s="20"/>
      <c r="S365" s="20"/>
      <c r="T365" s="20"/>
      <c r="U365" s="209"/>
    </row>
    <row r="366" spans="1:21" x14ac:dyDescent="0.25">
      <c r="A366" s="12"/>
      <c r="B366" s="81"/>
      <c r="C366" s="13"/>
      <c r="D366" s="13"/>
      <c r="E366" s="80"/>
      <c r="F366" s="18"/>
      <c r="G366" s="80"/>
      <c r="H366" s="18"/>
      <c r="I366" s="89"/>
      <c r="J366" s="59"/>
      <c r="K366" s="59"/>
      <c r="L366" s="90"/>
      <c r="M366" s="153"/>
      <c r="N366" s="188"/>
      <c r="O366" s="20"/>
      <c r="P366" s="20"/>
      <c r="Q366" s="20"/>
      <c r="R366" s="20"/>
      <c r="S366" s="20"/>
      <c r="T366" s="20"/>
      <c r="U366" s="209"/>
    </row>
    <row r="367" spans="1:21" x14ac:dyDescent="0.25">
      <c r="A367" s="12"/>
      <c r="B367" s="81"/>
      <c r="C367" s="13"/>
      <c r="D367" s="13"/>
      <c r="E367" s="80"/>
      <c r="F367" s="18"/>
      <c r="G367" s="80"/>
      <c r="H367" s="18"/>
      <c r="I367" s="89"/>
      <c r="J367" s="59"/>
      <c r="K367" s="59"/>
      <c r="L367" s="90"/>
      <c r="M367" s="153"/>
      <c r="N367" s="188"/>
      <c r="O367" s="20"/>
      <c r="P367" s="20"/>
      <c r="Q367" s="20"/>
      <c r="R367" s="20"/>
      <c r="S367" s="20"/>
      <c r="T367" s="20"/>
      <c r="U367" s="209"/>
    </row>
    <row r="368" spans="1:21" x14ac:dyDescent="0.25">
      <c r="A368" s="12"/>
      <c r="B368" s="81"/>
      <c r="C368" s="13"/>
      <c r="D368" s="13"/>
      <c r="E368" s="80"/>
      <c r="F368" s="18"/>
      <c r="G368" s="80"/>
      <c r="H368" s="18"/>
      <c r="I368" s="89"/>
      <c r="J368" s="59"/>
      <c r="K368" s="59"/>
      <c r="L368" s="90"/>
      <c r="M368" s="153"/>
      <c r="N368" s="188"/>
      <c r="O368" s="20"/>
      <c r="P368" s="20"/>
      <c r="Q368" s="20"/>
      <c r="R368" s="20"/>
      <c r="S368" s="20"/>
      <c r="T368" s="20"/>
      <c r="U368" s="209"/>
    </row>
    <row r="369" spans="1:21" x14ac:dyDescent="0.25">
      <c r="A369" s="12"/>
      <c r="B369" s="81"/>
      <c r="C369" s="13"/>
      <c r="D369" s="13"/>
      <c r="E369" s="80"/>
      <c r="F369" s="18"/>
      <c r="G369" s="80"/>
      <c r="H369" s="18"/>
      <c r="I369" s="89"/>
      <c r="J369" s="59"/>
      <c r="K369" s="59"/>
      <c r="L369" s="90"/>
      <c r="M369" s="153"/>
      <c r="N369" s="188"/>
      <c r="O369" s="20"/>
      <c r="P369" s="20"/>
      <c r="Q369" s="20"/>
      <c r="R369" s="20"/>
      <c r="S369" s="20"/>
      <c r="T369" s="20"/>
      <c r="U369" s="209"/>
    </row>
    <row r="370" spans="1:21" x14ac:dyDescent="0.25">
      <c r="A370" s="12"/>
      <c r="B370" s="81"/>
      <c r="C370" s="13"/>
      <c r="D370" s="13"/>
      <c r="E370" s="80"/>
      <c r="F370" s="18"/>
      <c r="G370" s="80"/>
      <c r="H370" s="18"/>
      <c r="I370" s="89"/>
      <c r="J370" s="59"/>
      <c r="K370" s="59"/>
      <c r="L370" s="90"/>
      <c r="M370" s="153"/>
      <c r="N370" s="188"/>
      <c r="O370" s="20"/>
      <c r="P370" s="20"/>
      <c r="Q370" s="20"/>
      <c r="R370" s="20"/>
      <c r="S370" s="20"/>
      <c r="T370" s="20"/>
      <c r="U370" s="209"/>
    </row>
    <row r="371" spans="1:21" x14ac:dyDescent="0.25">
      <c r="A371" s="12"/>
      <c r="B371" s="81"/>
      <c r="C371" s="13"/>
      <c r="D371" s="13"/>
      <c r="E371" s="80"/>
      <c r="F371" s="18"/>
      <c r="G371" s="80"/>
      <c r="H371" s="18"/>
      <c r="I371" s="89"/>
      <c r="J371" s="59"/>
      <c r="K371" s="59"/>
      <c r="L371" s="90"/>
      <c r="M371" s="153"/>
      <c r="N371" s="188"/>
      <c r="O371" s="20"/>
      <c r="P371" s="20"/>
      <c r="Q371" s="20"/>
      <c r="R371" s="20"/>
      <c r="S371" s="20"/>
      <c r="T371" s="20"/>
      <c r="U371" s="209"/>
    </row>
    <row r="372" spans="1:21" x14ac:dyDescent="0.25">
      <c r="A372" s="12"/>
      <c r="B372" s="81"/>
      <c r="C372" s="13"/>
      <c r="D372" s="13"/>
      <c r="E372" s="80"/>
      <c r="F372" s="18"/>
      <c r="G372" s="80"/>
      <c r="H372" s="18"/>
      <c r="I372" s="89"/>
      <c r="J372" s="59"/>
      <c r="K372" s="59"/>
      <c r="L372" s="90"/>
      <c r="M372" s="153"/>
      <c r="N372" s="188"/>
      <c r="O372" s="20"/>
      <c r="P372" s="20"/>
      <c r="Q372" s="20"/>
      <c r="R372" s="20"/>
      <c r="S372" s="20"/>
      <c r="T372" s="20"/>
      <c r="U372" s="209"/>
    </row>
    <row r="373" spans="1:21" x14ac:dyDescent="0.25">
      <c r="A373" s="12"/>
      <c r="B373" s="81"/>
      <c r="C373" s="13"/>
      <c r="D373" s="13"/>
      <c r="E373" s="80"/>
      <c r="F373" s="18"/>
      <c r="G373" s="80"/>
      <c r="H373" s="18"/>
      <c r="I373" s="89"/>
      <c r="J373" s="59"/>
      <c r="K373" s="59"/>
      <c r="L373" s="90"/>
      <c r="M373" s="153"/>
      <c r="N373" s="188"/>
      <c r="O373" s="20"/>
      <c r="P373" s="20"/>
      <c r="Q373" s="20"/>
      <c r="R373" s="20"/>
      <c r="S373" s="20"/>
      <c r="T373" s="20"/>
      <c r="U373" s="209"/>
    </row>
    <row r="374" spans="1:21" x14ac:dyDescent="0.25">
      <c r="A374" s="12"/>
      <c r="B374" s="81"/>
      <c r="C374" s="13"/>
      <c r="D374" s="13"/>
      <c r="E374" s="80"/>
      <c r="F374" s="18"/>
      <c r="G374" s="80"/>
      <c r="H374" s="18"/>
      <c r="I374" s="89"/>
      <c r="J374" s="59"/>
      <c r="K374" s="59"/>
      <c r="L374" s="90"/>
      <c r="M374" s="153"/>
      <c r="N374" s="188"/>
      <c r="O374" s="20"/>
      <c r="P374" s="20"/>
      <c r="Q374" s="20"/>
      <c r="R374" s="20"/>
      <c r="S374" s="20"/>
      <c r="T374" s="20"/>
      <c r="U374" s="209"/>
    </row>
    <row r="375" spans="1:21" x14ac:dyDescent="0.25">
      <c r="A375" s="12"/>
      <c r="B375" s="81"/>
      <c r="C375" s="13"/>
      <c r="D375" s="13"/>
      <c r="E375" s="80"/>
      <c r="F375" s="18"/>
      <c r="G375" s="80"/>
      <c r="H375" s="18"/>
      <c r="I375" s="89"/>
      <c r="J375" s="59"/>
      <c r="K375" s="59"/>
      <c r="L375" s="90"/>
      <c r="M375" s="153"/>
      <c r="N375" s="188"/>
      <c r="O375" s="20"/>
      <c r="P375" s="20"/>
      <c r="Q375" s="20"/>
      <c r="R375" s="20"/>
      <c r="S375" s="20"/>
      <c r="T375" s="20"/>
      <c r="U375" s="209"/>
    </row>
    <row r="376" spans="1:21" x14ac:dyDescent="0.25">
      <c r="A376" s="12"/>
      <c r="B376" s="81"/>
      <c r="C376" s="13"/>
      <c r="D376" s="13"/>
      <c r="E376" s="80"/>
      <c r="F376" s="18"/>
      <c r="G376" s="80"/>
      <c r="H376" s="18"/>
      <c r="I376" s="89"/>
      <c r="J376" s="59"/>
      <c r="K376" s="59"/>
      <c r="L376" s="90"/>
      <c r="M376" s="153"/>
      <c r="N376" s="188"/>
      <c r="O376" s="20"/>
      <c r="P376" s="20"/>
      <c r="Q376" s="20"/>
      <c r="R376" s="20"/>
      <c r="S376" s="20"/>
      <c r="T376" s="20"/>
      <c r="U376" s="209"/>
    </row>
    <row r="377" spans="1:21" x14ac:dyDescent="0.25">
      <c r="A377" s="12"/>
      <c r="B377" s="81"/>
      <c r="C377" s="13"/>
      <c r="D377" s="13"/>
      <c r="E377" s="80"/>
      <c r="F377" s="18"/>
      <c r="G377" s="80"/>
      <c r="H377" s="18"/>
      <c r="I377" s="89"/>
      <c r="J377" s="59"/>
      <c r="K377" s="59"/>
      <c r="L377" s="90"/>
      <c r="M377" s="153"/>
      <c r="N377" s="188"/>
      <c r="O377" s="20"/>
      <c r="P377" s="20"/>
      <c r="Q377" s="20"/>
      <c r="R377" s="20"/>
      <c r="S377" s="20"/>
      <c r="T377" s="20"/>
      <c r="U377" s="209"/>
    </row>
    <row r="378" spans="1:21" x14ac:dyDescent="0.25">
      <c r="A378" s="12"/>
      <c r="B378" s="81"/>
      <c r="C378" s="13"/>
      <c r="D378" s="13"/>
      <c r="E378" s="80"/>
      <c r="F378" s="18"/>
      <c r="G378" s="80"/>
      <c r="H378" s="18"/>
      <c r="I378" s="89"/>
      <c r="J378" s="59"/>
      <c r="K378" s="59"/>
      <c r="L378" s="90"/>
      <c r="M378" s="153"/>
      <c r="N378" s="188"/>
      <c r="O378" s="20"/>
      <c r="P378" s="20"/>
      <c r="Q378" s="20"/>
      <c r="R378" s="20"/>
      <c r="S378" s="20"/>
      <c r="T378" s="20"/>
      <c r="U378" s="209"/>
    </row>
    <row r="379" spans="1:21" x14ac:dyDescent="0.25">
      <c r="A379" s="12"/>
      <c r="B379" s="81"/>
      <c r="C379" s="13"/>
      <c r="D379" s="13"/>
      <c r="E379" s="80"/>
      <c r="F379" s="18"/>
      <c r="G379" s="80"/>
      <c r="H379" s="18"/>
      <c r="I379" s="89"/>
      <c r="J379" s="59"/>
      <c r="K379" s="59"/>
      <c r="L379" s="90"/>
      <c r="M379" s="153"/>
      <c r="N379" s="188"/>
      <c r="O379" s="20"/>
      <c r="P379" s="20"/>
      <c r="Q379" s="20"/>
      <c r="R379" s="20"/>
      <c r="S379" s="20"/>
      <c r="T379" s="20"/>
      <c r="U379" s="209"/>
    </row>
    <row r="380" spans="1:21" x14ac:dyDescent="0.25">
      <c r="A380" s="12"/>
      <c r="B380" s="81"/>
      <c r="C380" s="13"/>
      <c r="D380" s="13"/>
      <c r="E380" s="80"/>
      <c r="F380" s="18"/>
      <c r="G380" s="80"/>
      <c r="H380" s="18"/>
      <c r="I380" s="89"/>
      <c r="J380" s="59"/>
      <c r="K380" s="59"/>
      <c r="L380" s="90"/>
      <c r="M380" s="153"/>
      <c r="N380" s="188"/>
      <c r="O380" s="20"/>
      <c r="P380" s="20"/>
      <c r="Q380" s="20"/>
      <c r="R380" s="20"/>
      <c r="S380" s="20"/>
      <c r="T380" s="20"/>
      <c r="U380" s="209"/>
    </row>
    <row r="381" spans="1:21" x14ac:dyDescent="0.25">
      <c r="A381" s="12"/>
      <c r="B381" s="81"/>
      <c r="C381" s="13"/>
      <c r="D381" s="13"/>
      <c r="E381" s="80"/>
      <c r="F381" s="18"/>
      <c r="G381" s="80"/>
      <c r="H381" s="18"/>
      <c r="I381" s="89"/>
      <c r="J381" s="59"/>
      <c r="K381" s="59"/>
      <c r="L381" s="90"/>
      <c r="M381" s="153"/>
      <c r="N381" s="188"/>
      <c r="O381" s="20"/>
      <c r="P381" s="20"/>
      <c r="Q381" s="20"/>
      <c r="R381" s="20"/>
      <c r="S381" s="20"/>
      <c r="T381" s="20"/>
      <c r="U381" s="209"/>
    </row>
    <row r="382" spans="1:21" x14ac:dyDescent="0.25">
      <c r="A382" s="12"/>
      <c r="B382" s="81"/>
      <c r="C382" s="13"/>
      <c r="D382" s="13"/>
      <c r="E382" s="80"/>
      <c r="F382" s="18"/>
      <c r="G382" s="80"/>
      <c r="H382" s="18"/>
      <c r="I382" s="89"/>
      <c r="J382" s="59"/>
      <c r="K382" s="59"/>
      <c r="L382" s="90"/>
      <c r="M382" s="153"/>
      <c r="N382" s="188"/>
      <c r="O382" s="20"/>
      <c r="P382" s="20"/>
      <c r="Q382" s="20"/>
      <c r="R382" s="20"/>
      <c r="S382" s="20"/>
      <c r="T382" s="20"/>
      <c r="U382" s="209"/>
    </row>
    <row r="383" spans="1:21" x14ac:dyDescent="0.25">
      <c r="A383" s="12"/>
      <c r="B383" s="81"/>
      <c r="C383" s="13"/>
      <c r="D383" s="13"/>
      <c r="E383" s="80"/>
      <c r="F383" s="18"/>
      <c r="G383" s="80"/>
      <c r="H383" s="18"/>
      <c r="I383" s="89"/>
      <c r="J383" s="59"/>
      <c r="K383" s="59"/>
      <c r="L383" s="90"/>
      <c r="M383" s="153"/>
      <c r="N383" s="188"/>
      <c r="O383" s="20"/>
      <c r="P383" s="20"/>
      <c r="Q383" s="20"/>
      <c r="R383" s="20"/>
      <c r="S383" s="20"/>
      <c r="T383" s="20"/>
      <c r="U383" s="209"/>
    </row>
    <row r="384" spans="1:21" x14ac:dyDescent="0.25">
      <c r="A384" s="12"/>
      <c r="B384" s="81"/>
      <c r="C384" s="13"/>
      <c r="D384" s="13"/>
      <c r="E384" s="80"/>
      <c r="F384" s="18"/>
      <c r="G384" s="80"/>
      <c r="H384" s="18"/>
      <c r="I384" s="89"/>
      <c r="J384" s="59"/>
      <c r="K384" s="59"/>
      <c r="L384" s="90"/>
      <c r="M384" s="153"/>
      <c r="N384" s="188"/>
      <c r="O384" s="20"/>
      <c r="P384" s="20"/>
      <c r="Q384" s="20"/>
      <c r="R384" s="20"/>
      <c r="S384" s="20"/>
      <c r="T384" s="20"/>
      <c r="U384" s="209"/>
    </row>
    <row r="385" spans="1:21" x14ac:dyDescent="0.25">
      <c r="A385" s="12"/>
      <c r="B385" s="81"/>
      <c r="C385" s="13"/>
      <c r="D385" s="13"/>
      <c r="E385" s="80"/>
      <c r="F385" s="18"/>
      <c r="G385" s="80"/>
      <c r="H385" s="18"/>
      <c r="I385" s="89"/>
      <c r="J385" s="59"/>
      <c r="K385" s="59"/>
      <c r="L385" s="90"/>
      <c r="M385" s="153"/>
      <c r="N385" s="188"/>
      <c r="O385" s="20"/>
      <c r="P385" s="20"/>
      <c r="Q385" s="20"/>
      <c r="R385" s="20"/>
      <c r="S385" s="20"/>
      <c r="T385" s="20"/>
      <c r="U385" s="209"/>
    </row>
    <row r="386" spans="1:21" x14ac:dyDescent="0.25">
      <c r="A386" s="12"/>
      <c r="B386" s="81"/>
      <c r="C386" s="13"/>
      <c r="D386" s="13"/>
      <c r="E386" s="80"/>
      <c r="F386" s="18"/>
      <c r="G386" s="80"/>
      <c r="H386" s="18"/>
      <c r="I386" s="89"/>
      <c r="J386" s="59"/>
      <c r="K386" s="59"/>
      <c r="L386" s="90"/>
      <c r="M386" s="153"/>
      <c r="N386" s="188"/>
      <c r="O386" s="20"/>
      <c r="P386" s="20"/>
      <c r="Q386" s="20"/>
      <c r="R386" s="20"/>
      <c r="S386" s="20"/>
      <c r="T386" s="20"/>
      <c r="U386" s="209"/>
    </row>
    <row r="387" spans="1:21" x14ac:dyDescent="0.25">
      <c r="A387" s="12"/>
      <c r="B387" s="81"/>
      <c r="C387" s="13"/>
      <c r="D387" s="13"/>
      <c r="E387" s="80"/>
      <c r="F387" s="18"/>
      <c r="G387" s="80"/>
      <c r="H387" s="18"/>
      <c r="I387" s="89"/>
      <c r="J387" s="59"/>
      <c r="K387" s="59"/>
      <c r="L387" s="90"/>
      <c r="M387" s="153"/>
      <c r="N387" s="188"/>
      <c r="O387" s="20"/>
      <c r="P387" s="20"/>
      <c r="Q387" s="20"/>
      <c r="R387" s="20"/>
      <c r="S387" s="20"/>
      <c r="T387" s="20"/>
      <c r="U387" s="209"/>
    </row>
    <row r="388" spans="1:21" x14ac:dyDescent="0.25">
      <c r="A388" s="12"/>
      <c r="B388" s="81"/>
      <c r="C388" s="13"/>
      <c r="D388" s="13"/>
      <c r="E388" s="80"/>
      <c r="F388" s="18"/>
      <c r="G388" s="80"/>
      <c r="H388" s="18"/>
      <c r="I388" s="89"/>
      <c r="J388" s="59"/>
      <c r="K388" s="59"/>
      <c r="L388" s="90"/>
      <c r="M388" s="153"/>
      <c r="N388" s="188"/>
      <c r="O388" s="20"/>
      <c r="P388" s="20"/>
      <c r="Q388" s="20"/>
      <c r="R388" s="20"/>
      <c r="S388" s="20"/>
      <c r="T388" s="20"/>
      <c r="U388" s="209"/>
    </row>
    <row r="389" spans="1:21" x14ac:dyDescent="0.25">
      <c r="A389" s="12"/>
      <c r="B389" s="81"/>
      <c r="C389" s="13"/>
      <c r="D389" s="13"/>
      <c r="E389" s="80"/>
      <c r="F389" s="18"/>
      <c r="G389" s="80"/>
      <c r="H389" s="18"/>
      <c r="I389" s="89"/>
      <c r="J389" s="59"/>
      <c r="K389" s="59"/>
      <c r="L389" s="90"/>
      <c r="M389" s="153"/>
      <c r="N389" s="188"/>
      <c r="O389" s="20"/>
      <c r="P389" s="20"/>
      <c r="Q389" s="20"/>
      <c r="R389" s="20"/>
      <c r="S389" s="20"/>
      <c r="T389" s="20"/>
      <c r="U389" s="209"/>
    </row>
    <row r="390" spans="1:21" x14ac:dyDescent="0.25">
      <c r="A390" s="12"/>
      <c r="B390" s="81"/>
      <c r="C390" s="13"/>
      <c r="D390" s="13"/>
      <c r="E390" s="80"/>
      <c r="F390" s="18"/>
      <c r="G390" s="80"/>
      <c r="H390" s="18"/>
      <c r="I390" s="89"/>
      <c r="J390" s="59"/>
      <c r="K390" s="59"/>
      <c r="L390" s="90"/>
      <c r="M390" s="153"/>
      <c r="N390" s="188"/>
      <c r="O390" s="20"/>
      <c r="P390" s="20"/>
      <c r="Q390" s="20"/>
      <c r="R390" s="20"/>
      <c r="S390" s="20"/>
      <c r="T390" s="20"/>
      <c r="U390" s="209"/>
    </row>
    <row r="391" spans="1:21" x14ac:dyDescent="0.25">
      <c r="A391" s="12"/>
      <c r="B391" s="81"/>
      <c r="C391" s="13"/>
      <c r="D391" s="13"/>
      <c r="E391" s="80"/>
      <c r="F391" s="18"/>
      <c r="G391" s="80"/>
      <c r="H391" s="18"/>
      <c r="I391" s="89"/>
      <c r="J391" s="59"/>
      <c r="K391" s="59"/>
      <c r="L391" s="90"/>
      <c r="M391" s="153"/>
      <c r="N391" s="188"/>
      <c r="O391" s="20"/>
      <c r="P391" s="20"/>
      <c r="Q391" s="20"/>
      <c r="R391" s="20"/>
      <c r="S391" s="20"/>
      <c r="T391" s="20"/>
      <c r="U391" s="209"/>
    </row>
    <row r="392" spans="1:21" x14ac:dyDescent="0.25">
      <c r="A392" s="12"/>
      <c r="B392" s="81"/>
      <c r="C392" s="13"/>
      <c r="D392" s="13"/>
      <c r="E392" s="80"/>
      <c r="F392" s="18"/>
      <c r="G392" s="80"/>
      <c r="H392" s="18"/>
      <c r="I392" s="89"/>
      <c r="J392" s="59"/>
      <c r="K392" s="59"/>
      <c r="L392" s="90"/>
      <c r="M392" s="153"/>
      <c r="N392" s="188"/>
      <c r="O392" s="20"/>
      <c r="P392" s="20"/>
      <c r="Q392" s="20"/>
      <c r="R392" s="20"/>
      <c r="S392" s="20"/>
      <c r="T392" s="20"/>
      <c r="U392" s="209"/>
    </row>
    <row r="393" spans="1:21" x14ac:dyDescent="0.25">
      <c r="A393" s="12"/>
      <c r="B393" s="81"/>
      <c r="C393" s="13"/>
      <c r="D393" s="13"/>
      <c r="E393" s="80"/>
      <c r="F393" s="18"/>
      <c r="G393" s="80"/>
      <c r="H393" s="18"/>
      <c r="I393" s="89"/>
      <c r="J393" s="59"/>
      <c r="K393" s="59"/>
      <c r="L393" s="90"/>
      <c r="M393" s="153"/>
      <c r="N393" s="188"/>
      <c r="O393" s="20"/>
      <c r="P393" s="20"/>
      <c r="Q393" s="20"/>
      <c r="R393" s="20"/>
      <c r="S393" s="20"/>
      <c r="T393" s="20"/>
      <c r="U393" s="209"/>
    </row>
    <row r="394" spans="1:21" x14ac:dyDescent="0.25">
      <c r="A394" s="12"/>
      <c r="B394" s="81"/>
      <c r="C394" s="13"/>
      <c r="D394" s="13"/>
      <c r="E394" s="80"/>
      <c r="F394" s="18"/>
      <c r="G394" s="80"/>
      <c r="H394" s="18"/>
      <c r="I394" s="89"/>
      <c r="J394" s="59"/>
      <c r="K394" s="59"/>
      <c r="L394" s="90"/>
      <c r="M394" s="153"/>
      <c r="N394" s="188"/>
      <c r="O394" s="20"/>
      <c r="P394" s="20"/>
      <c r="Q394" s="20"/>
      <c r="R394" s="20"/>
      <c r="S394" s="20"/>
      <c r="T394" s="20"/>
      <c r="U394" s="209"/>
    </row>
    <row r="395" spans="1:21" x14ac:dyDescent="0.25">
      <c r="A395" s="12"/>
      <c r="B395" s="81"/>
      <c r="C395" s="13"/>
      <c r="D395" s="13"/>
      <c r="E395" s="80"/>
      <c r="F395" s="18"/>
      <c r="G395" s="80"/>
      <c r="H395" s="18"/>
      <c r="I395" s="89"/>
      <c r="J395" s="59"/>
      <c r="K395" s="59"/>
      <c r="L395" s="90"/>
      <c r="M395" s="153"/>
      <c r="N395" s="188"/>
      <c r="O395" s="20"/>
      <c r="P395" s="20"/>
      <c r="Q395" s="20"/>
      <c r="R395" s="20"/>
      <c r="S395" s="20"/>
      <c r="T395" s="20"/>
      <c r="U395" s="209"/>
    </row>
    <row r="396" spans="1:21" x14ac:dyDescent="0.25">
      <c r="A396" s="12"/>
      <c r="B396" s="81"/>
      <c r="C396" s="13"/>
      <c r="D396" s="13"/>
      <c r="E396" s="80"/>
      <c r="F396" s="18"/>
      <c r="G396" s="80"/>
      <c r="H396" s="18"/>
      <c r="I396" s="89"/>
      <c r="J396" s="59"/>
      <c r="K396" s="59"/>
      <c r="L396" s="90"/>
      <c r="M396" s="153"/>
      <c r="N396" s="188"/>
      <c r="O396" s="20"/>
      <c r="P396" s="20"/>
      <c r="Q396" s="20"/>
      <c r="R396" s="20"/>
      <c r="S396" s="20"/>
      <c r="T396" s="20"/>
      <c r="U396" s="209"/>
    </row>
    <row r="397" spans="1:21" x14ac:dyDescent="0.25">
      <c r="A397" s="12"/>
      <c r="B397" s="81"/>
      <c r="C397" s="13"/>
      <c r="D397" s="13"/>
      <c r="E397" s="80"/>
      <c r="F397" s="18"/>
      <c r="G397" s="80"/>
      <c r="H397" s="18"/>
      <c r="I397" s="89"/>
      <c r="J397" s="59"/>
      <c r="K397" s="59"/>
      <c r="L397" s="90"/>
      <c r="M397" s="153"/>
      <c r="N397" s="188"/>
      <c r="O397" s="20"/>
      <c r="P397" s="20"/>
      <c r="Q397" s="20"/>
      <c r="R397" s="20"/>
      <c r="S397" s="20"/>
      <c r="T397" s="20"/>
      <c r="U397" s="209"/>
    </row>
    <row r="398" spans="1:21" x14ac:dyDescent="0.25">
      <c r="A398" s="12"/>
      <c r="B398" s="81"/>
      <c r="C398" s="13"/>
      <c r="D398" s="13"/>
      <c r="E398" s="80"/>
      <c r="F398" s="18"/>
      <c r="G398" s="80"/>
      <c r="H398" s="18"/>
      <c r="I398" s="89"/>
      <c r="J398" s="59"/>
      <c r="K398" s="59"/>
      <c r="L398" s="90"/>
      <c r="M398" s="153"/>
      <c r="N398" s="188"/>
      <c r="O398" s="20"/>
      <c r="P398" s="20"/>
      <c r="Q398" s="20"/>
      <c r="R398" s="20"/>
      <c r="S398" s="20"/>
      <c r="T398" s="20"/>
      <c r="U398" s="209"/>
    </row>
    <row r="399" spans="1:21" x14ac:dyDescent="0.25">
      <c r="A399" s="12"/>
      <c r="B399" s="81"/>
      <c r="C399" s="13"/>
      <c r="D399" s="13"/>
      <c r="E399" s="80"/>
      <c r="F399" s="18"/>
      <c r="G399" s="80"/>
      <c r="H399" s="18"/>
      <c r="I399" s="89"/>
      <c r="J399" s="59"/>
      <c r="K399" s="59"/>
      <c r="L399" s="90"/>
      <c r="M399" s="153"/>
      <c r="N399" s="188"/>
      <c r="O399" s="20"/>
      <c r="P399" s="20"/>
      <c r="Q399" s="20"/>
      <c r="R399" s="20"/>
      <c r="S399" s="20"/>
      <c r="T399" s="20"/>
      <c r="U399" s="209"/>
    </row>
    <row r="400" spans="1:21" x14ac:dyDescent="0.25">
      <c r="A400" s="12"/>
      <c r="B400" s="81"/>
      <c r="C400" s="13"/>
      <c r="D400" s="13"/>
      <c r="E400" s="80"/>
      <c r="F400" s="18"/>
      <c r="G400" s="80"/>
      <c r="H400" s="18"/>
      <c r="I400" s="89"/>
      <c r="J400" s="59"/>
      <c r="K400" s="59"/>
      <c r="L400" s="90"/>
      <c r="M400" s="153"/>
      <c r="N400" s="188"/>
      <c r="O400" s="20"/>
      <c r="P400" s="20"/>
      <c r="Q400" s="20"/>
      <c r="R400" s="20"/>
      <c r="S400" s="20"/>
      <c r="T400" s="20"/>
      <c r="U400" s="209"/>
    </row>
    <row r="401" spans="1:21" x14ac:dyDescent="0.25">
      <c r="A401" s="12"/>
      <c r="B401" s="81"/>
      <c r="C401" s="13"/>
      <c r="D401" s="13"/>
      <c r="E401" s="80"/>
      <c r="F401" s="18"/>
      <c r="G401" s="80"/>
      <c r="H401" s="18"/>
      <c r="I401" s="89"/>
      <c r="J401" s="59"/>
      <c r="K401" s="59"/>
      <c r="L401" s="90"/>
      <c r="M401" s="153"/>
      <c r="N401" s="188"/>
      <c r="O401" s="20"/>
      <c r="P401" s="20"/>
      <c r="Q401" s="20"/>
      <c r="R401" s="20"/>
      <c r="S401" s="20"/>
      <c r="T401" s="20"/>
      <c r="U401" s="209"/>
    </row>
    <row r="402" spans="1:21" x14ac:dyDescent="0.25">
      <c r="A402" s="12"/>
      <c r="B402" s="81"/>
      <c r="C402" s="13"/>
      <c r="D402" s="13"/>
      <c r="E402" s="80"/>
      <c r="F402" s="18"/>
      <c r="G402" s="80"/>
      <c r="H402" s="18"/>
      <c r="I402" s="89"/>
      <c r="J402" s="59"/>
      <c r="K402" s="59"/>
      <c r="L402" s="90"/>
      <c r="M402" s="153"/>
      <c r="N402" s="188"/>
      <c r="O402" s="20"/>
      <c r="P402" s="20"/>
      <c r="Q402" s="20"/>
      <c r="R402" s="20"/>
      <c r="S402" s="20"/>
      <c r="T402" s="20"/>
      <c r="U402" s="209"/>
    </row>
    <row r="403" spans="1:21" x14ac:dyDescent="0.25">
      <c r="A403" s="12"/>
      <c r="B403" s="81"/>
      <c r="C403" s="13"/>
      <c r="D403" s="13"/>
      <c r="E403" s="80"/>
      <c r="F403" s="18"/>
      <c r="G403" s="80"/>
      <c r="H403" s="18"/>
      <c r="I403" s="89"/>
      <c r="J403" s="59"/>
      <c r="K403" s="59"/>
      <c r="L403" s="90"/>
      <c r="M403" s="153"/>
      <c r="N403" s="188"/>
      <c r="O403" s="20"/>
      <c r="P403" s="20"/>
      <c r="Q403" s="20"/>
      <c r="R403" s="20"/>
      <c r="S403" s="20"/>
      <c r="T403" s="20"/>
      <c r="U403" s="209"/>
    </row>
    <row r="404" spans="1:21" x14ac:dyDescent="0.25">
      <c r="A404" s="12"/>
      <c r="B404" s="81"/>
      <c r="C404" s="13"/>
      <c r="D404" s="13"/>
      <c r="E404" s="80"/>
      <c r="F404" s="18"/>
      <c r="G404" s="80"/>
      <c r="H404" s="18"/>
      <c r="I404" s="89"/>
      <c r="J404" s="59"/>
      <c r="K404" s="59"/>
      <c r="L404" s="90"/>
      <c r="M404" s="153"/>
      <c r="N404" s="188"/>
      <c r="O404" s="20"/>
      <c r="P404" s="20"/>
      <c r="Q404" s="20"/>
      <c r="R404" s="20"/>
      <c r="S404" s="20"/>
      <c r="T404" s="20"/>
      <c r="U404" s="209"/>
    </row>
    <row r="405" spans="1:21" x14ac:dyDescent="0.25">
      <c r="A405" s="12"/>
      <c r="B405" s="81"/>
      <c r="C405" s="13"/>
      <c r="D405" s="13"/>
      <c r="E405" s="80"/>
      <c r="F405" s="18"/>
      <c r="G405" s="80"/>
      <c r="H405" s="18"/>
      <c r="I405" s="89"/>
      <c r="J405" s="59"/>
      <c r="K405" s="59"/>
      <c r="L405" s="90"/>
      <c r="M405" s="153"/>
      <c r="N405" s="188"/>
      <c r="O405" s="20"/>
      <c r="P405" s="20"/>
      <c r="Q405" s="20"/>
      <c r="R405" s="20"/>
      <c r="S405" s="20"/>
      <c r="T405" s="20"/>
      <c r="U405" s="209"/>
    </row>
    <row r="406" spans="1:21" x14ac:dyDescent="0.25">
      <c r="A406" s="12"/>
      <c r="B406" s="81"/>
      <c r="C406" s="13"/>
      <c r="D406" s="13"/>
      <c r="E406" s="80"/>
      <c r="F406" s="18"/>
      <c r="G406" s="80"/>
      <c r="H406" s="18"/>
      <c r="I406" s="89"/>
      <c r="J406" s="59"/>
      <c r="K406" s="59"/>
      <c r="L406" s="90"/>
      <c r="M406" s="153"/>
      <c r="N406" s="188"/>
      <c r="O406" s="20"/>
      <c r="P406" s="20"/>
      <c r="Q406" s="20"/>
      <c r="R406" s="20"/>
      <c r="S406" s="20"/>
      <c r="T406" s="20"/>
      <c r="U406" s="209"/>
    </row>
    <row r="407" spans="1:21" x14ac:dyDescent="0.25">
      <c r="A407" s="12"/>
      <c r="B407" s="81"/>
      <c r="C407" s="13"/>
      <c r="D407" s="13"/>
      <c r="E407" s="80"/>
      <c r="F407" s="18"/>
      <c r="G407" s="80"/>
      <c r="H407" s="18"/>
      <c r="I407" s="89"/>
      <c r="J407" s="59"/>
      <c r="K407" s="59"/>
      <c r="L407" s="90"/>
      <c r="M407" s="153"/>
      <c r="N407" s="188"/>
      <c r="O407" s="20"/>
      <c r="P407" s="20"/>
      <c r="Q407" s="20"/>
      <c r="R407" s="20"/>
      <c r="S407" s="20"/>
      <c r="T407" s="20"/>
      <c r="U407" s="209"/>
    </row>
    <row r="408" spans="1:21" x14ac:dyDescent="0.25">
      <c r="A408" s="12"/>
      <c r="B408" s="81"/>
      <c r="C408" s="13"/>
      <c r="D408" s="13"/>
      <c r="E408" s="80"/>
      <c r="F408" s="18"/>
      <c r="G408" s="80"/>
      <c r="H408" s="18"/>
      <c r="I408" s="89"/>
      <c r="J408" s="59"/>
      <c r="K408" s="59"/>
      <c r="L408" s="90"/>
      <c r="M408" s="153"/>
      <c r="N408" s="188"/>
      <c r="O408" s="20"/>
      <c r="P408" s="20"/>
      <c r="Q408" s="20"/>
      <c r="R408" s="20"/>
      <c r="S408" s="20"/>
      <c r="T408" s="20"/>
      <c r="U408" s="209"/>
    </row>
    <row r="409" spans="1:21" x14ac:dyDescent="0.25">
      <c r="A409" s="12"/>
      <c r="B409" s="81"/>
      <c r="C409" s="13"/>
      <c r="D409" s="13"/>
      <c r="E409" s="80"/>
      <c r="F409" s="18"/>
      <c r="G409" s="80"/>
      <c r="H409" s="18"/>
      <c r="I409" s="89"/>
      <c r="J409" s="59"/>
      <c r="K409" s="59"/>
      <c r="L409" s="90"/>
      <c r="M409" s="153"/>
      <c r="N409" s="188"/>
      <c r="O409" s="20"/>
      <c r="P409" s="20"/>
      <c r="Q409" s="20"/>
      <c r="R409" s="20"/>
      <c r="S409" s="20"/>
      <c r="T409" s="20"/>
      <c r="U409" s="209"/>
    </row>
    <row r="410" spans="1:21" x14ac:dyDescent="0.25">
      <c r="A410" s="12"/>
      <c r="B410" s="81"/>
      <c r="C410" s="13"/>
      <c r="D410" s="13"/>
      <c r="E410" s="80"/>
      <c r="F410" s="18"/>
      <c r="G410" s="80"/>
      <c r="H410" s="18"/>
      <c r="I410" s="89"/>
      <c r="J410" s="59"/>
      <c r="K410" s="59"/>
      <c r="L410" s="90"/>
      <c r="M410" s="153"/>
      <c r="N410" s="188"/>
      <c r="O410" s="20"/>
      <c r="P410" s="20"/>
      <c r="Q410" s="20"/>
      <c r="R410" s="20"/>
      <c r="S410" s="20"/>
      <c r="T410" s="20"/>
      <c r="U410" s="209"/>
    </row>
    <row r="411" spans="1:21" x14ac:dyDescent="0.25">
      <c r="A411" s="12"/>
      <c r="B411" s="81"/>
      <c r="C411" s="13"/>
      <c r="D411" s="13"/>
      <c r="E411" s="80"/>
      <c r="F411" s="18"/>
      <c r="G411" s="80"/>
      <c r="H411" s="18"/>
      <c r="I411" s="89"/>
      <c r="J411" s="59"/>
      <c r="K411" s="59"/>
      <c r="L411" s="90"/>
      <c r="M411" s="153"/>
      <c r="N411" s="188"/>
      <c r="O411" s="20"/>
      <c r="P411" s="20"/>
      <c r="Q411" s="20"/>
      <c r="R411" s="20"/>
      <c r="S411" s="20"/>
      <c r="T411" s="20"/>
      <c r="U411" s="209"/>
    </row>
    <row r="412" spans="1:21" x14ac:dyDescent="0.25">
      <c r="A412" s="12"/>
      <c r="B412" s="81"/>
      <c r="C412" s="13"/>
      <c r="D412" s="13"/>
      <c r="E412" s="80"/>
      <c r="F412" s="18"/>
      <c r="G412" s="80"/>
      <c r="H412" s="18"/>
      <c r="I412" s="89"/>
      <c r="J412" s="59"/>
      <c r="K412" s="59"/>
      <c r="L412" s="90"/>
      <c r="M412" s="153"/>
      <c r="N412" s="188"/>
      <c r="O412" s="20"/>
      <c r="P412" s="20"/>
      <c r="Q412" s="20"/>
      <c r="R412" s="20"/>
      <c r="S412" s="20"/>
      <c r="T412" s="20"/>
      <c r="U412" s="209"/>
    </row>
    <row r="413" spans="1:21" x14ac:dyDescent="0.25">
      <c r="A413" s="12"/>
      <c r="B413" s="81"/>
      <c r="C413" s="13"/>
      <c r="D413" s="13"/>
      <c r="E413" s="80"/>
      <c r="F413" s="18"/>
      <c r="G413" s="80"/>
      <c r="H413" s="18"/>
      <c r="I413" s="89"/>
      <c r="J413" s="59"/>
      <c r="K413" s="59"/>
      <c r="L413" s="90"/>
      <c r="M413" s="153"/>
      <c r="N413" s="188"/>
      <c r="O413" s="20"/>
      <c r="P413" s="20"/>
      <c r="Q413" s="20"/>
      <c r="R413" s="20"/>
      <c r="S413" s="20"/>
      <c r="T413" s="20"/>
      <c r="U413" s="209"/>
    </row>
    <row r="414" spans="1:21" x14ac:dyDescent="0.25">
      <c r="A414" s="12"/>
      <c r="B414" s="81"/>
      <c r="C414" s="13"/>
      <c r="D414" s="13"/>
      <c r="E414" s="80"/>
      <c r="F414" s="18"/>
      <c r="G414" s="80"/>
      <c r="H414" s="18"/>
      <c r="I414" s="89"/>
      <c r="J414" s="59"/>
      <c r="K414" s="59"/>
      <c r="L414" s="90"/>
      <c r="M414" s="153"/>
      <c r="N414" s="188"/>
      <c r="O414" s="20"/>
      <c r="P414" s="20"/>
      <c r="Q414" s="20"/>
      <c r="R414" s="20"/>
      <c r="S414" s="20"/>
      <c r="T414" s="20"/>
      <c r="U414" s="209"/>
    </row>
    <row r="415" spans="1:21" x14ac:dyDescent="0.25">
      <c r="A415" s="12"/>
      <c r="B415" s="81"/>
      <c r="C415" s="13"/>
      <c r="D415" s="13"/>
      <c r="E415" s="80"/>
      <c r="F415" s="18"/>
      <c r="G415" s="80"/>
      <c r="H415" s="18"/>
      <c r="I415" s="89"/>
      <c r="J415" s="59"/>
      <c r="K415" s="59"/>
      <c r="L415" s="90"/>
      <c r="M415" s="153"/>
      <c r="N415" s="188"/>
      <c r="O415" s="20"/>
      <c r="P415" s="20"/>
      <c r="Q415" s="20"/>
      <c r="R415" s="20"/>
      <c r="S415" s="20"/>
      <c r="T415" s="20"/>
      <c r="U415" s="209"/>
    </row>
    <row r="416" spans="1:21" x14ac:dyDescent="0.25">
      <c r="A416" s="12"/>
      <c r="B416" s="81"/>
      <c r="C416" s="13"/>
      <c r="D416" s="13"/>
      <c r="E416" s="80"/>
      <c r="F416" s="18"/>
      <c r="G416" s="80"/>
      <c r="H416" s="18"/>
      <c r="I416" s="89"/>
      <c r="J416" s="59"/>
      <c r="K416" s="59"/>
      <c r="L416" s="90"/>
      <c r="M416" s="153"/>
      <c r="N416" s="188"/>
      <c r="O416" s="20"/>
      <c r="P416" s="20"/>
      <c r="Q416" s="20"/>
      <c r="R416" s="20"/>
      <c r="S416" s="20"/>
      <c r="T416" s="20"/>
      <c r="U416" s="209"/>
    </row>
    <row r="417" spans="1:21" x14ac:dyDescent="0.25">
      <c r="A417" s="12"/>
      <c r="B417" s="81"/>
      <c r="C417" s="13"/>
      <c r="D417" s="13"/>
      <c r="E417" s="80"/>
      <c r="F417" s="18"/>
      <c r="G417" s="80"/>
      <c r="H417" s="18"/>
      <c r="I417" s="89"/>
      <c r="J417" s="59"/>
      <c r="K417" s="59"/>
      <c r="L417" s="90"/>
      <c r="M417" s="153"/>
      <c r="N417" s="188"/>
      <c r="O417" s="20"/>
      <c r="P417" s="20"/>
      <c r="Q417" s="20"/>
      <c r="R417" s="20"/>
      <c r="S417" s="20"/>
      <c r="T417" s="20"/>
      <c r="U417" s="209"/>
    </row>
    <row r="418" spans="1:21" x14ac:dyDescent="0.25">
      <c r="A418" s="12"/>
      <c r="B418" s="81"/>
      <c r="C418" s="13"/>
      <c r="D418" s="13"/>
      <c r="E418" s="80"/>
      <c r="F418" s="18"/>
      <c r="G418" s="80"/>
      <c r="H418" s="18"/>
      <c r="I418" s="89"/>
      <c r="J418" s="59"/>
      <c r="K418" s="59"/>
      <c r="L418" s="90"/>
      <c r="M418" s="153"/>
      <c r="N418" s="188"/>
      <c r="O418" s="20"/>
      <c r="P418" s="20"/>
      <c r="Q418" s="20"/>
      <c r="R418" s="20"/>
      <c r="S418" s="20"/>
      <c r="T418" s="20"/>
      <c r="U418" s="209"/>
    </row>
    <row r="419" spans="1:21" x14ac:dyDescent="0.25">
      <c r="A419" s="12"/>
      <c r="B419" s="81"/>
      <c r="C419" s="13"/>
      <c r="D419" s="13"/>
      <c r="E419" s="80"/>
      <c r="F419" s="18"/>
      <c r="G419" s="80"/>
      <c r="H419" s="18"/>
      <c r="I419" s="89"/>
      <c r="J419" s="59"/>
      <c r="K419" s="59"/>
      <c r="L419" s="90"/>
      <c r="M419" s="153"/>
      <c r="N419" s="188"/>
      <c r="O419" s="20"/>
      <c r="P419" s="20"/>
      <c r="Q419" s="20"/>
      <c r="R419" s="20"/>
      <c r="S419" s="20"/>
      <c r="T419" s="20"/>
      <c r="U419" s="209"/>
    </row>
    <row r="420" spans="1:21" x14ac:dyDescent="0.25">
      <c r="A420" s="12"/>
      <c r="B420" s="81"/>
      <c r="C420" s="13"/>
      <c r="D420" s="13"/>
      <c r="E420" s="80"/>
      <c r="F420" s="18"/>
      <c r="G420" s="80"/>
      <c r="H420" s="18"/>
      <c r="I420" s="89"/>
      <c r="J420" s="59"/>
      <c r="K420" s="59"/>
      <c r="L420" s="90"/>
      <c r="M420" s="153"/>
      <c r="N420" s="188"/>
      <c r="O420" s="20"/>
      <c r="P420" s="20"/>
      <c r="Q420" s="20"/>
      <c r="R420" s="20"/>
      <c r="S420" s="20"/>
      <c r="T420" s="20"/>
      <c r="U420" s="209"/>
    </row>
    <row r="421" spans="1:21" x14ac:dyDescent="0.25">
      <c r="A421" s="12"/>
      <c r="B421" s="81"/>
      <c r="C421" s="13"/>
      <c r="D421" s="13"/>
      <c r="E421" s="80"/>
      <c r="F421" s="18"/>
      <c r="G421" s="80"/>
      <c r="H421" s="18"/>
      <c r="I421" s="89"/>
      <c r="J421" s="59"/>
      <c r="K421" s="59"/>
      <c r="L421" s="90"/>
      <c r="M421" s="153"/>
      <c r="N421" s="188"/>
      <c r="O421" s="20"/>
      <c r="P421" s="20"/>
      <c r="Q421" s="20"/>
      <c r="R421" s="20"/>
      <c r="S421" s="20"/>
      <c r="T421" s="20"/>
      <c r="U421" s="209"/>
    </row>
    <row r="422" spans="1:21" x14ac:dyDescent="0.25">
      <c r="A422" s="12"/>
      <c r="B422" s="81"/>
      <c r="C422" s="13"/>
      <c r="D422" s="13"/>
      <c r="E422" s="80"/>
      <c r="F422" s="18"/>
      <c r="G422" s="80"/>
      <c r="H422" s="18"/>
      <c r="I422" s="89"/>
      <c r="J422" s="59"/>
      <c r="K422" s="59"/>
      <c r="L422" s="90"/>
      <c r="M422" s="153"/>
      <c r="N422" s="188"/>
      <c r="O422" s="20"/>
      <c r="P422" s="20"/>
      <c r="Q422" s="20"/>
      <c r="R422" s="20"/>
      <c r="S422" s="20"/>
      <c r="T422" s="20"/>
      <c r="U422" s="209"/>
    </row>
    <row r="423" spans="1:21" x14ac:dyDescent="0.25">
      <c r="A423" s="12"/>
      <c r="B423" s="81"/>
      <c r="C423" s="13"/>
      <c r="D423" s="13"/>
      <c r="E423" s="80"/>
      <c r="F423" s="18"/>
      <c r="G423" s="80"/>
      <c r="H423" s="18"/>
      <c r="I423" s="89"/>
      <c r="J423" s="59"/>
      <c r="K423" s="59"/>
      <c r="L423" s="90"/>
      <c r="M423" s="153"/>
      <c r="N423" s="188"/>
      <c r="O423" s="20"/>
      <c r="P423" s="20"/>
      <c r="Q423" s="20"/>
      <c r="R423" s="20"/>
      <c r="S423" s="20"/>
      <c r="T423" s="20"/>
      <c r="U423" s="209"/>
    </row>
    <row r="424" spans="1:21" x14ac:dyDescent="0.25">
      <c r="A424" s="12"/>
      <c r="B424" s="81"/>
      <c r="C424" s="13"/>
      <c r="D424" s="13"/>
      <c r="E424" s="80"/>
      <c r="F424" s="18"/>
      <c r="G424" s="80"/>
      <c r="H424" s="18"/>
      <c r="I424" s="89"/>
      <c r="J424" s="59"/>
      <c r="K424" s="59"/>
      <c r="L424" s="90"/>
      <c r="M424" s="153"/>
      <c r="N424" s="188"/>
      <c r="O424" s="20"/>
      <c r="P424" s="20"/>
      <c r="Q424" s="20"/>
      <c r="R424" s="20"/>
      <c r="S424" s="20"/>
      <c r="T424" s="20"/>
      <c r="U424" s="209"/>
    </row>
    <row r="425" spans="1:21" x14ac:dyDescent="0.25">
      <c r="A425" s="12"/>
      <c r="B425" s="81"/>
      <c r="C425" s="13"/>
      <c r="D425" s="13"/>
      <c r="E425" s="80"/>
      <c r="F425" s="18"/>
      <c r="G425" s="80"/>
      <c r="H425" s="18"/>
      <c r="I425" s="89"/>
      <c r="J425" s="59"/>
      <c r="K425" s="59"/>
      <c r="L425" s="90"/>
      <c r="M425" s="153"/>
      <c r="N425" s="188"/>
      <c r="O425" s="20"/>
      <c r="P425" s="20"/>
      <c r="Q425" s="20"/>
      <c r="R425" s="20"/>
      <c r="S425" s="20"/>
      <c r="T425" s="20"/>
      <c r="U425" s="209"/>
    </row>
    <row r="426" spans="1:21" x14ac:dyDescent="0.25">
      <c r="A426" s="12"/>
      <c r="B426" s="81"/>
      <c r="C426" s="13"/>
      <c r="D426" s="13"/>
      <c r="E426" s="80"/>
      <c r="F426" s="18"/>
      <c r="G426" s="80"/>
      <c r="H426" s="18"/>
      <c r="I426" s="89"/>
      <c r="J426" s="59"/>
      <c r="K426" s="59"/>
      <c r="L426" s="90"/>
      <c r="M426" s="153"/>
      <c r="N426" s="188"/>
      <c r="O426" s="20"/>
      <c r="P426" s="20"/>
      <c r="Q426" s="20"/>
      <c r="R426" s="20"/>
      <c r="S426" s="20"/>
      <c r="T426" s="20"/>
      <c r="U426" s="209"/>
    </row>
    <row r="427" spans="1:21" x14ac:dyDescent="0.25">
      <c r="A427" s="12"/>
      <c r="B427" s="81"/>
      <c r="C427" s="13"/>
      <c r="D427" s="13"/>
      <c r="E427" s="80"/>
      <c r="F427" s="18"/>
      <c r="G427" s="80"/>
      <c r="H427" s="18"/>
      <c r="I427" s="89"/>
      <c r="J427" s="59"/>
      <c r="K427" s="59"/>
      <c r="L427" s="90"/>
      <c r="M427" s="153"/>
      <c r="N427" s="188"/>
      <c r="O427" s="20"/>
      <c r="P427" s="20"/>
      <c r="Q427" s="20"/>
      <c r="R427" s="20"/>
      <c r="S427" s="20"/>
      <c r="T427" s="20"/>
      <c r="U427" s="209"/>
    </row>
    <row r="428" spans="1:21" x14ac:dyDescent="0.25">
      <c r="A428" s="12"/>
      <c r="B428" s="81"/>
      <c r="C428" s="13"/>
      <c r="D428" s="13"/>
      <c r="E428" s="80"/>
      <c r="F428" s="18"/>
      <c r="G428" s="80"/>
      <c r="H428" s="18"/>
      <c r="I428" s="89"/>
      <c r="J428" s="59"/>
      <c r="K428" s="59"/>
      <c r="L428" s="90"/>
      <c r="M428" s="153"/>
      <c r="N428" s="188"/>
      <c r="O428" s="20"/>
      <c r="P428" s="20"/>
      <c r="Q428" s="20"/>
      <c r="R428" s="20"/>
      <c r="S428" s="20"/>
      <c r="T428" s="20"/>
      <c r="U428" s="209"/>
    </row>
    <row r="429" spans="1:21" x14ac:dyDescent="0.25">
      <c r="A429" s="12"/>
      <c r="B429" s="81"/>
      <c r="C429" s="13"/>
      <c r="D429" s="13"/>
      <c r="E429" s="80"/>
      <c r="F429" s="18"/>
      <c r="G429" s="80"/>
      <c r="H429" s="18"/>
      <c r="I429" s="89"/>
      <c r="J429" s="59"/>
      <c r="K429" s="59"/>
      <c r="L429" s="90"/>
      <c r="M429" s="153"/>
      <c r="N429" s="188"/>
      <c r="O429" s="20"/>
      <c r="P429" s="20"/>
      <c r="Q429" s="20"/>
      <c r="R429" s="20"/>
      <c r="S429" s="20"/>
      <c r="T429" s="20"/>
      <c r="U429" s="209"/>
    </row>
    <row r="430" spans="1:21" x14ac:dyDescent="0.25">
      <c r="A430" s="12"/>
      <c r="B430" s="81"/>
      <c r="C430" s="13"/>
      <c r="D430" s="13"/>
      <c r="E430" s="80"/>
      <c r="F430" s="18"/>
      <c r="G430" s="80"/>
      <c r="H430" s="18"/>
      <c r="I430" s="89"/>
      <c r="J430" s="59"/>
      <c r="K430" s="59"/>
      <c r="L430" s="90"/>
      <c r="M430" s="153"/>
      <c r="N430" s="188"/>
      <c r="O430" s="20"/>
      <c r="P430" s="20"/>
      <c r="Q430" s="20"/>
      <c r="R430" s="20"/>
      <c r="S430" s="20"/>
      <c r="T430" s="20"/>
      <c r="U430" s="209"/>
    </row>
    <row r="431" spans="1:21" x14ac:dyDescent="0.25">
      <c r="A431" s="12"/>
      <c r="B431" s="81"/>
      <c r="C431" s="13"/>
      <c r="D431" s="13"/>
      <c r="E431" s="80"/>
      <c r="F431" s="18"/>
      <c r="G431" s="80"/>
      <c r="H431" s="18"/>
      <c r="I431" s="89"/>
      <c r="J431" s="59"/>
      <c r="K431" s="59"/>
      <c r="L431" s="90"/>
      <c r="M431" s="153"/>
      <c r="N431" s="188"/>
      <c r="O431" s="20"/>
      <c r="P431" s="20"/>
      <c r="Q431" s="20"/>
      <c r="R431" s="20"/>
      <c r="S431" s="20"/>
      <c r="T431" s="20"/>
      <c r="U431" s="209"/>
    </row>
    <row r="432" spans="1:21" x14ac:dyDescent="0.25">
      <c r="A432" s="12"/>
      <c r="B432" s="81"/>
      <c r="C432" s="13"/>
      <c r="D432" s="13"/>
      <c r="E432" s="80"/>
      <c r="F432" s="18"/>
      <c r="G432" s="80"/>
      <c r="H432" s="18"/>
      <c r="I432" s="89"/>
      <c r="J432" s="59"/>
      <c r="K432" s="59"/>
      <c r="L432" s="90"/>
      <c r="M432" s="153"/>
      <c r="N432" s="188"/>
      <c r="O432" s="20"/>
      <c r="P432" s="20"/>
      <c r="Q432" s="20"/>
      <c r="R432" s="20"/>
      <c r="S432" s="20"/>
      <c r="T432" s="20"/>
      <c r="U432" s="209"/>
    </row>
    <row r="433" spans="1:21" x14ac:dyDescent="0.25">
      <c r="A433" s="12"/>
      <c r="B433" s="81"/>
      <c r="C433" s="13"/>
      <c r="D433" s="13"/>
      <c r="E433" s="80"/>
      <c r="F433" s="18"/>
      <c r="G433" s="80"/>
      <c r="H433" s="18"/>
      <c r="I433" s="89"/>
      <c r="J433" s="59"/>
      <c r="K433" s="59"/>
      <c r="L433" s="90"/>
      <c r="M433" s="153"/>
      <c r="N433" s="188"/>
      <c r="O433" s="20"/>
      <c r="P433" s="20"/>
      <c r="Q433" s="20"/>
      <c r="R433" s="20"/>
      <c r="S433" s="20"/>
      <c r="T433" s="20"/>
      <c r="U433" s="209"/>
    </row>
    <row r="434" spans="1:21" x14ac:dyDescent="0.25">
      <c r="A434" s="12"/>
      <c r="B434" s="81"/>
      <c r="C434" s="13"/>
      <c r="D434" s="13"/>
      <c r="E434" s="80"/>
      <c r="F434" s="18"/>
      <c r="G434" s="80"/>
      <c r="H434" s="18"/>
      <c r="I434" s="89"/>
      <c r="J434" s="59"/>
      <c r="K434" s="59"/>
      <c r="L434" s="90"/>
      <c r="M434" s="153"/>
      <c r="N434" s="188"/>
      <c r="O434" s="20"/>
      <c r="P434" s="20"/>
      <c r="Q434" s="20"/>
      <c r="R434" s="20"/>
      <c r="S434" s="20"/>
      <c r="T434" s="20"/>
      <c r="U434" s="209"/>
    </row>
    <row r="435" spans="1:21" x14ac:dyDescent="0.25">
      <c r="A435" s="12"/>
      <c r="B435" s="81"/>
      <c r="C435" s="13"/>
      <c r="D435" s="13"/>
      <c r="E435" s="80"/>
      <c r="F435" s="18"/>
      <c r="G435" s="80"/>
      <c r="H435" s="18"/>
      <c r="I435" s="89"/>
      <c r="J435" s="59"/>
      <c r="K435" s="59"/>
      <c r="L435" s="90"/>
      <c r="M435" s="153"/>
      <c r="N435" s="188"/>
      <c r="O435" s="20"/>
      <c r="P435" s="20"/>
      <c r="Q435" s="20"/>
      <c r="R435" s="20"/>
      <c r="S435" s="20"/>
      <c r="T435" s="20"/>
      <c r="U435" s="209"/>
    </row>
    <row r="436" spans="1:21" x14ac:dyDescent="0.25">
      <c r="A436" s="12"/>
      <c r="B436" s="81"/>
      <c r="C436" s="13"/>
      <c r="D436" s="13"/>
      <c r="E436" s="80"/>
      <c r="F436" s="18"/>
      <c r="G436" s="80"/>
      <c r="H436" s="18"/>
      <c r="I436" s="89"/>
      <c r="J436" s="59"/>
      <c r="K436" s="59"/>
      <c r="L436" s="90"/>
      <c r="M436" s="153"/>
      <c r="N436" s="188"/>
      <c r="O436" s="20"/>
      <c r="P436" s="20"/>
      <c r="Q436" s="20"/>
      <c r="R436" s="20"/>
      <c r="S436" s="20"/>
      <c r="T436" s="20"/>
      <c r="U436" s="209"/>
    </row>
    <row r="437" spans="1:21" x14ac:dyDescent="0.25">
      <c r="A437" s="12"/>
      <c r="B437" s="81"/>
      <c r="C437" s="13"/>
      <c r="D437" s="13"/>
      <c r="E437" s="80"/>
      <c r="F437" s="18"/>
      <c r="G437" s="80"/>
      <c r="H437" s="18"/>
      <c r="I437" s="89"/>
      <c r="J437" s="59"/>
      <c r="K437" s="59"/>
      <c r="L437" s="90"/>
      <c r="M437" s="153"/>
      <c r="N437" s="188"/>
      <c r="O437" s="20"/>
      <c r="P437" s="20"/>
      <c r="Q437" s="20"/>
      <c r="R437" s="20"/>
      <c r="S437" s="20"/>
      <c r="T437" s="20"/>
      <c r="U437" s="209"/>
    </row>
    <row r="438" spans="1:21" x14ac:dyDescent="0.25">
      <c r="A438" s="12"/>
      <c r="B438" s="81"/>
      <c r="C438" s="13"/>
      <c r="D438" s="13"/>
      <c r="E438" s="80"/>
      <c r="F438" s="18"/>
      <c r="G438" s="80"/>
      <c r="H438" s="18"/>
      <c r="I438" s="89"/>
      <c r="J438" s="59"/>
      <c r="K438" s="59"/>
      <c r="L438" s="90"/>
      <c r="M438" s="153"/>
      <c r="N438" s="188"/>
      <c r="O438" s="20"/>
      <c r="P438" s="20"/>
      <c r="Q438" s="20"/>
      <c r="R438" s="20"/>
      <c r="S438" s="20"/>
      <c r="T438" s="20"/>
      <c r="U438" s="209"/>
    </row>
    <row r="439" spans="1:21" x14ac:dyDescent="0.25">
      <c r="A439" s="12"/>
      <c r="B439" s="81"/>
      <c r="C439" s="13"/>
      <c r="D439" s="13"/>
      <c r="E439" s="80"/>
      <c r="F439" s="18"/>
      <c r="G439" s="80"/>
      <c r="H439" s="18"/>
      <c r="I439" s="89"/>
      <c r="J439" s="59"/>
      <c r="K439" s="59"/>
      <c r="L439" s="90"/>
      <c r="M439" s="153"/>
      <c r="N439" s="188"/>
      <c r="O439" s="20"/>
      <c r="P439" s="20"/>
      <c r="Q439" s="20"/>
      <c r="R439" s="20"/>
      <c r="S439" s="20"/>
      <c r="T439" s="20"/>
      <c r="U439" s="209"/>
    </row>
    <row r="440" spans="1:21" x14ac:dyDescent="0.25">
      <c r="A440" s="12"/>
      <c r="B440" s="81"/>
      <c r="C440" s="13"/>
      <c r="D440" s="13"/>
      <c r="E440" s="80"/>
      <c r="F440" s="18"/>
      <c r="G440" s="80"/>
      <c r="H440" s="18"/>
      <c r="I440" s="89"/>
      <c r="J440" s="59"/>
      <c r="K440" s="59"/>
      <c r="L440" s="90"/>
      <c r="M440" s="153"/>
      <c r="N440" s="188"/>
      <c r="O440" s="20"/>
      <c r="P440" s="20"/>
      <c r="Q440" s="20"/>
      <c r="R440" s="20"/>
      <c r="S440" s="20"/>
      <c r="T440" s="20"/>
      <c r="U440" s="209"/>
    </row>
    <row r="441" spans="1:21" x14ac:dyDescent="0.25">
      <c r="A441" s="12"/>
      <c r="B441" s="81"/>
      <c r="C441" s="13"/>
      <c r="D441" s="13"/>
      <c r="E441" s="80"/>
      <c r="F441" s="18"/>
      <c r="G441" s="80"/>
      <c r="H441" s="18"/>
      <c r="I441" s="89"/>
      <c r="J441" s="59"/>
      <c r="K441" s="59"/>
      <c r="L441" s="90"/>
      <c r="M441" s="153"/>
      <c r="N441" s="188"/>
      <c r="O441" s="20"/>
      <c r="P441" s="20"/>
      <c r="Q441" s="20"/>
      <c r="R441" s="20"/>
      <c r="S441" s="20"/>
      <c r="T441" s="20"/>
      <c r="U441" s="209"/>
    </row>
    <row r="442" spans="1:21" x14ac:dyDescent="0.25">
      <c r="A442" s="12"/>
      <c r="B442" s="81"/>
      <c r="C442" s="13"/>
      <c r="D442" s="13"/>
      <c r="E442" s="80"/>
      <c r="F442" s="18"/>
      <c r="G442" s="80"/>
      <c r="H442" s="18"/>
      <c r="I442" s="89"/>
      <c r="J442" s="59"/>
      <c r="K442" s="59"/>
      <c r="L442" s="90"/>
      <c r="M442" s="153"/>
      <c r="N442" s="188"/>
      <c r="O442" s="20"/>
      <c r="P442" s="20"/>
      <c r="Q442" s="20"/>
      <c r="R442" s="20"/>
      <c r="S442" s="20"/>
      <c r="T442" s="20"/>
      <c r="U442" s="209"/>
    </row>
    <row r="443" spans="1:21" x14ac:dyDescent="0.25">
      <c r="A443" s="12"/>
      <c r="B443" s="81"/>
      <c r="C443" s="13"/>
      <c r="D443" s="13"/>
      <c r="E443" s="80"/>
      <c r="F443" s="18"/>
      <c r="G443" s="80"/>
      <c r="H443" s="18"/>
      <c r="I443" s="89"/>
      <c r="J443" s="59"/>
      <c r="K443" s="59"/>
      <c r="L443" s="90"/>
      <c r="M443" s="153"/>
      <c r="N443" s="188"/>
      <c r="O443" s="20"/>
      <c r="P443" s="20"/>
      <c r="Q443" s="20"/>
      <c r="R443" s="20"/>
      <c r="S443" s="20"/>
      <c r="T443" s="20"/>
      <c r="U443" s="209"/>
    </row>
    <row r="444" spans="1:21" x14ac:dyDescent="0.25">
      <c r="A444" s="12"/>
      <c r="B444" s="81"/>
      <c r="C444" s="13"/>
      <c r="D444" s="13"/>
      <c r="E444" s="80"/>
      <c r="F444" s="18"/>
      <c r="G444" s="80"/>
      <c r="H444" s="18"/>
      <c r="I444" s="89"/>
      <c r="J444" s="59"/>
      <c r="K444" s="59"/>
      <c r="L444" s="90"/>
      <c r="M444" s="153"/>
      <c r="N444" s="188"/>
      <c r="O444" s="20"/>
      <c r="P444" s="20"/>
      <c r="Q444" s="20"/>
      <c r="R444" s="20"/>
      <c r="S444" s="20"/>
      <c r="T444" s="20"/>
      <c r="U444" s="209"/>
    </row>
    <row r="445" spans="1:21" x14ac:dyDescent="0.25">
      <c r="A445" s="12"/>
      <c r="B445" s="81"/>
      <c r="C445" s="13"/>
      <c r="D445" s="13"/>
      <c r="E445" s="80"/>
      <c r="F445" s="18"/>
      <c r="G445" s="80"/>
      <c r="H445" s="18"/>
      <c r="I445" s="89"/>
      <c r="J445" s="59"/>
      <c r="K445" s="59"/>
      <c r="L445" s="90"/>
      <c r="M445" s="153"/>
      <c r="N445" s="188"/>
      <c r="O445" s="20"/>
      <c r="P445" s="20"/>
      <c r="Q445" s="20"/>
      <c r="R445" s="20"/>
      <c r="S445" s="20"/>
      <c r="T445" s="20"/>
      <c r="U445" s="209"/>
    </row>
    <row r="446" spans="1:21" x14ac:dyDescent="0.25">
      <c r="A446" s="12"/>
      <c r="B446" s="81"/>
      <c r="C446" s="13"/>
      <c r="D446" s="13"/>
      <c r="E446" s="80"/>
      <c r="F446" s="18"/>
      <c r="G446" s="80"/>
      <c r="H446" s="18"/>
      <c r="I446" s="89"/>
      <c r="J446" s="59"/>
      <c r="K446" s="59"/>
      <c r="L446" s="90"/>
      <c r="M446" s="153"/>
      <c r="N446" s="188"/>
      <c r="O446" s="20"/>
      <c r="P446" s="20"/>
      <c r="Q446" s="20"/>
      <c r="R446" s="20"/>
      <c r="S446" s="20"/>
      <c r="T446" s="20"/>
      <c r="U446" s="209"/>
    </row>
    <row r="447" spans="1:21" x14ac:dyDescent="0.25">
      <c r="A447" s="12"/>
      <c r="B447" s="81"/>
      <c r="C447" s="13"/>
      <c r="D447" s="13"/>
      <c r="E447" s="80"/>
      <c r="F447" s="18"/>
      <c r="G447" s="80"/>
      <c r="H447" s="18"/>
      <c r="I447" s="89"/>
      <c r="J447" s="59"/>
      <c r="K447" s="59"/>
      <c r="L447" s="90"/>
      <c r="M447" s="153"/>
      <c r="N447" s="188"/>
      <c r="O447" s="20"/>
      <c r="P447" s="20"/>
      <c r="Q447" s="20"/>
      <c r="R447" s="20"/>
      <c r="S447" s="20"/>
      <c r="T447" s="20"/>
      <c r="U447" s="209"/>
    </row>
    <row r="448" spans="1:21" x14ac:dyDescent="0.25">
      <c r="A448" s="12"/>
      <c r="B448" s="81"/>
      <c r="C448" s="13"/>
      <c r="D448" s="13"/>
      <c r="E448" s="80"/>
      <c r="F448" s="18"/>
      <c r="G448" s="80"/>
      <c r="H448" s="18"/>
      <c r="I448" s="89"/>
      <c r="J448" s="59"/>
      <c r="K448" s="59"/>
      <c r="L448" s="90"/>
      <c r="M448" s="153"/>
      <c r="N448" s="188"/>
      <c r="O448" s="20"/>
      <c r="P448" s="20"/>
      <c r="Q448" s="20"/>
      <c r="R448" s="20"/>
      <c r="S448" s="20"/>
      <c r="T448" s="20"/>
      <c r="U448" s="209"/>
    </row>
    <row r="449" spans="1:21" x14ac:dyDescent="0.25">
      <c r="A449" s="12"/>
      <c r="B449" s="81"/>
      <c r="C449" s="13"/>
      <c r="D449" s="13"/>
      <c r="E449" s="80"/>
      <c r="F449" s="18"/>
      <c r="G449" s="80"/>
      <c r="H449" s="18"/>
      <c r="I449" s="89"/>
      <c r="J449" s="59"/>
      <c r="K449" s="59"/>
      <c r="L449" s="90"/>
      <c r="M449" s="153"/>
      <c r="N449" s="188"/>
      <c r="O449" s="20"/>
      <c r="P449" s="20"/>
      <c r="Q449" s="20"/>
      <c r="R449" s="20"/>
      <c r="S449" s="20"/>
      <c r="T449" s="20"/>
      <c r="U449" s="209"/>
    </row>
    <row r="450" spans="1:21" x14ac:dyDescent="0.25">
      <c r="A450" s="12"/>
      <c r="B450" s="81"/>
      <c r="C450" s="13"/>
      <c r="D450" s="13"/>
      <c r="E450" s="80"/>
      <c r="F450" s="18"/>
      <c r="G450" s="80"/>
      <c r="H450" s="18"/>
      <c r="I450" s="89"/>
      <c r="J450" s="59"/>
      <c r="K450" s="59"/>
      <c r="L450" s="90"/>
      <c r="M450" s="153"/>
      <c r="N450" s="188"/>
      <c r="O450" s="20"/>
      <c r="P450" s="20"/>
      <c r="Q450" s="20"/>
      <c r="R450" s="20"/>
      <c r="S450" s="20"/>
      <c r="T450" s="20"/>
      <c r="U450" s="209"/>
    </row>
    <row r="451" spans="1:21" x14ac:dyDescent="0.25">
      <c r="A451" s="12"/>
      <c r="B451" s="81"/>
      <c r="C451" s="13"/>
      <c r="D451" s="13"/>
      <c r="E451" s="80"/>
      <c r="F451" s="18"/>
      <c r="G451" s="80"/>
      <c r="H451" s="18"/>
      <c r="I451" s="89"/>
      <c r="J451" s="59"/>
      <c r="K451" s="59"/>
      <c r="L451" s="90"/>
      <c r="M451" s="153"/>
      <c r="N451" s="188"/>
      <c r="O451" s="20"/>
      <c r="P451" s="20"/>
      <c r="Q451" s="20"/>
      <c r="R451" s="20"/>
      <c r="S451" s="20"/>
      <c r="T451" s="20"/>
      <c r="U451" s="209"/>
    </row>
    <row r="452" spans="1:21" x14ac:dyDescent="0.25">
      <c r="A452" s="12"/>
      <c r="B452" s="81"/>
      <c r="C452" s="13"/>
      <c r="D452" s="13"/>
      <c r="E452" s="80"/>
      <c r="F452" s="18"/>
      <c r="G452" s="80"/>
      <c r="H452" s="18"/>
      <c r="I452" s="89"/>
      <c r="J452" s="59"/>
      <c r="K452" s="59"/>
      <c r="L452" s="90"/>
      <c r="M452" s="153"/>
      <c r="N452" s="188"/>
      <c r="O452" s="20"/>
      <c r="P452" s="20"/>
      <c r="Q452" s="20"/>
      <c r="R452" s="20"/>
      <c r="S452" s="20"/>
      <c r="T452" s="20"/>
      <c r="U452" s="209"/>
    </row>
    <row r="453" spans="1:21" x14ac:dyDescent="0.25">
      <c r="A453" s="12"/>
      <c r="B453" s="81"/>
      <c r="C453" s="13"/>
      <c r="D453" s="13"/>
      <c r="E453" s="80"/>
      <c r="F453" s="18"/>
      <c r="G453" s="80"/>
      <c r="H453" s="18"/>
      <c r="I453" s="89"/>
      <c r="J453" s="59"/>
      <c r="K453" s="59"/>
      <c r="L453" s="90"/>
      <c r="M453" s="153"/>
      <c r="N453" s="188"/>
      <c r="O453" s="20"/>
      <c r="P453" s="20"/>
      <c r="Q453" s="20"/>
      <c r="R453" s="20"/>
      <c r="S453" s="20"/>
      <c r="T453" s="20"/>
      <c r="U453" s="209"/>
    </row>
    <row r="454" spans="1:21" x14ac:dyDescent="0.25">
      <c r="A454" s="12"/>
      <c r="B454" s="81"/>
      <c r="C454" s="13"/>
      <c r="D454" s="13"/>
      <c r="E454" s="80"/>
      <c r="F454" s="18"/>
      <c r="G454" s="80"/>
      <c r="H454" s="18"/>
      <c r="I454" s="89"/>
      <c r="J454" s="59"/>
      <c r="K454" s="59"/>
      <c r="L454" s="90"/>
      <c r="M454" s="153"/>
      <c r="N454" s="188"/>
      <c r="O454" s="20"/>
      <c r="P454" s="20"/>
      <c r="Q454" s="20"/>
      <c r="R454" s="20"/>
      <c r="S454" s="20"/>
      <c r="T454" s="20"/>
      <c r="U454" s="209"/>
    </row>
    <row r="455" spans="1:21" x14ac:dyDescent="0.25">
      <c r="A455" s="12"/>
      <c r="B455" s="81"/>
      <c r="C455" s="13"/>
      <c r="D455" s="13"/>
      <c r="E455" s="80"/>
      <c r="F455" s="18"/>
      <c r="G455" s="80"/>
      <c r="H455" s="18"/>
      <c r="I455" s="89"/>
      <c r="J455" s="59"/>
      <c r="K455" s="59"/>
      <c r="L455" s="90"/>
      <c r="M455" s="153"/>
      <c r="N455" s="188"/>
      <c r="O455" s="20"/>
      <c r="P455" s="20"/>
      <c r="Q455" s="20"/>
      <c r="R455" s="20"/>
      <c r="S455" s="20"/>
      <c r="T455" s="20"/>
      <c r="U455" s="209"/>
    </row>
    <row r="456" spans="1:21" x14ac:dyDescent="0.25">
      <c r="A456" s="12"/>
      <c r="B456" s="81"/>
      <c r="C456" s="13"/>
      <c r="D456" s="13"/>
      <c r="E456" s="80"/>
      <c r="F456" s="18"/>
      <c r="G456" s="80"/>
      <c r="H456" s="18"/>
      <c r="I456" s="89"/>
      <c r="J456" s="59"/>
      <c r="K456" s="59"/>
      <c r="L456" s="90"/>
      <c r="M456" s="153"/>
      <c r="N456" s="188"/>
      <c r="O456" s="20"/>
      <c r="P456" s="20"/>
      <c r="Q456" s="20"/>
      <c r="R456" s="20"/>
      <c r="S456" s="20"/>
      <c r="T456" s="20"/>
      <c r="U456" s="209"/>
    </row>
    <row r="457" spans="1:21" x14ac:dyDescent="0.25">
      <c r="A457" s="12"/>
      <c r="B457" s="81"/>
      <c r="C457" s="13"/>
      <c r="D457" s="13"/>
      <c r="E457" s="80"/>
      <c r="F457" s="18"/>
      <c r="G457" s="80"/>
      <c r="H457" s="18"/>
      <c r="I457" s="89"/>
      <c r="J457" s="59"/>
      <c r="K457" s="59"/>
      <c r="L457" s="90"/>
      <c r="M457" s="153"/>
      <c r="N457" s="188"/>
      <c r="O457" s="20"/>
      <c r="P457" s="20"/>
      <c r="Q457" s="20"/>
      <c r="R457" s="20"/>
      <c r="S457" s="20"/>
      <c r="T457" s="20"/>
      <c r="U457" s="209"/>
    </row>
    <row r="458" spans="1:21" x14ac:dyDescent="0.25">
      <c r="A458" s="12"/>
      <c r="B458" s="81"/>
      <c r="C458" s="13"/>
      <c r="D458" s="13"/>
      <c r="E458" s="80"/>
      <c r="F458" s="18"/>
      <c r="G458" s="80"/>
      <c r="H458" s="18"/>
      <c r="I458" s="89"/>
      <c r="J458" s="59"/>
      <c r="K458" s="59"/>
      <c r="L458" s="90"/>
      <c r="M458" s="153"/>
      <c r="N458" s="188"/>
      <c r="O458" s="20"/>
      <c r="P458" s="20"/>
      <c r="Q458" s="20"/>
      <c r="R458" s="20"/>
      <c r="S458" s="20"/>
      <c r="T458" s="20"/>
      <c r="U458" s="209"/>
    </row>
    <row r="459" spans="1:21" x14ac:dyDescent="0.25">
      <c r="A459" s="12"/>
      <c r="B459" s="81"/>
      <c r="C459" s="13"/>
      <c r="D459" s="13"/>
      <c r="E459" s="80"/>
      <c r="F459" s="18"/>
      <c r="G459" s="80"/>
      <c r="H459" s="18"/>
      <c r="I459" s="89"/>
      <c r="J459" s="59"/>
      <c r="K459" s="59"/>
      <c r="L459" s="90"/>
      <c r="M459" s="153"/>
      <c r="N459" s="188"/>
      <c r="O459" s="20"/>
      <c r="P459" s="20"/>
      <c r="Q459" s="20"/>
      <c r="R459" s="20"/>
      <c r="S459" s="20"/>
      <c r="T459" s="20"/>
      <c r="U459" s="209"/>
    </row>
    <row r="460" spans="1:21" x14ac:dyDescent="0.25">
      <c r="A460" s="12"/>
      <c r="B460" s="81"/>
      <c r="C460" s="13"/>
      <c r="D460" s="13"/>
      <c r="E460" s="80"/>
      <c r="F460" s="18"/>
      <c r="G460" s="80"/>
      <c r="H460" s="18"/>
      <c r="I460" s="89"/>
      <c r="J460" s="59"/>
      <c r="K460" s="59"/>
      <c r="L460" s="90"/>
      <c r="M460" s="153"/>
      <c r="N460" s="188"/>
      <c r="O460" s="20"/>
      <c r="P460" s="20"/>
      <c r="Q460" s="20"/>
      <c r="R460" s="20"/>
      <c r="S460" s="20"/>
      <c r="T460" s="20"/>
      <c r="U460" s="209"/>
    </row>
    <row r="461" spans="1:21" x14ac:dyDescent="0.25">
      <c r="A461" s="12"/>
      <c r="B461" s="81"/>
      <c r="C461" s="13"/>
      <c r="D461" s="13"/>
      <c r="E461" s="80"/>
      <c r="F461" s="18"/>
      <c r="G461" s="80"/>
      <c r="H461" s="18"/>
      <c r="I461" s="89"/>
      <c r="J461" s="59"/>
      <c r="K461" s="59"/>
      <c r="L461" s="90"/>
      <c r="M461" s="153"/>
      <c r="N461" s="188"/>
      <c r="O461" s="20"/>
      <c r="P461" s="20"/>
      <c r="Q461" s="20"/>
      <c r="R461" s="20"/>
      <c r="S461" s="20"/>
      <c r="T461" s="20"/>
      <c r="U461" s="209"/>
    </row>
    <row r="462" spans="1:21" x14ac:dyDescent="0.25">
      <c r="A462" s="12"/>
      <c r="B462" s="81"/>
      <c r="C462" s="13"/>
      <c r="D462" s="13"/>
      <c r="E462" s="80"/>
      <c r="F462" s="18"/>
      <c r="G462" s="80"/>
      <c r="H462" s="18"/>
      <c r="I462" s="89"/>
      <c r="J462" s="59"/>
      <c r="K462" s="59"/>
      <c r="L462" s="90"/>
      <c r="M462" s="153"/>
      <c r="N462" s="188"/>
      <c r="O462" s="20"/>
      <c r="P462" s="20"/>
      <c r="Q462" s="20"/>
      <c r="R462" s="20"/>
      <c r="S462" s="20"/>
      <c r="T462" s="20"/>
      <c r="U462" s="209"/>
    </row>
    <row r="463" spans="1:21" x14ac:dyDescent="0.25">
      <c r="A463" s="12"/>
      <c r="B463" s="81"/>
      <c r="C463" s="13"/>
      <c r="D463" s="13"/>
      <c r="E463" s="80"/>
      <c r="F463" s="18"/>
      <c r="G463" s="80"/>
      <c r="H463" s="18"/>
      <c r="I463" s="89"/>
      <c r="J463" s="59"/>
      <c r="K463" s="59"/>
      <c r="L463" s="90"/>
      <c r="M463" s="153"/>
      <c r="N463" s="188"/>
      <c r="O463" s="20"/>
      <c r="P463" s="20"/>
      <c r="Q463" s="20"/>
      <c r="R463" s="20"/>
      <c r="S463" s="20"/>
      <c r="T463" s="20"/>
      <c r="U463" s="209"/>
    </row>
    <row r="464" spans="1:21" x14ac:dyDescent="0.25">
      <c r="A464" s="12"/>
      <c r="B464" s="81"/>
      <c r="C464" s="13"/>
      <c r="D464" s="13"/>
      <c r="E464" s="80"/>
      <c r="F464" s="18"/>
      <c r="G464" s="80"/>
      <c r="H464" s="18"/>
      <c r="I464" s="89"/>
      <c r="J464" s="59"/>
      <c r="K464" s="59"/>
      <c r="L464" s="90"/>
      <c r="M464" s="153"/>
      <c r="N464" s="188"/>
      <c r="O464" s="20"/>
      <c r="P464" s="20"/>
      <c r="Q464" s="20"/>
      <c r="R464" s="20"/>
      <c r="S464" s="20"/>
      <c r="T464" s="20"/>
      <c r="U464" s="209"/>
    </row>
    <row r="465" spans="1:21" x14ac:dyDescent="0.25">
      <c r="A465" s="12"/>
      <c r="B465" s="81"/>
      <c r="C465" s="13"/>
      <c r="D465" s="13"/>
      <c r="E465" s="80"/>
      <c r="F465" s="18"/>
      <c r="G465" s="80"/>
      <c r="H465" s="18"/>
      <c r="I465" s="89"/>
      <c r="J465" s="59"/>
      <c r="K465" s="59"/>
      <c r="L465" s="90"/>
      <c r="M465" s="153"/>
      <c r="N465" s="188"/>
      <c r="O465" s="20"/>
      <c r="P465" s="20"/>
      <c r="Q465" s="20"/>
      <c r="R465" s="20"/>
      <c r="S465" s="20"/>
      <c r="T465" s="20"/>
      <c r="U465" s="209"/>
    </row>
    <row r="466" spans="1:21" x14ac:dyDescent="0.25">
      <c r="A466" s="12"/>
      <c r="B466" s="81"/>
      <c r="C466" s="13"/>
      <c r="D466" s="13"/>
      <c r="E466" s="80"/>
      <c r="F466" s="18"/>
      <c r="G466" s="80"/>
      <c r="H466" s="18"/>
      <c r="I466" s="89"/>
      <c r="J466" s="59"/>
      <c r="K466" s="59"/>
      <c r="L466" s="90"/>
      <c r="M466" s="153"/>
      <c r="N466" s="188"/>
      <c r="O466" s="20"/>
      <c r="P466" s="20"/>
      <c r="Q466" s="20"/>
      <c r="R466" s="20"/>
      <c r="S466" s="20"/>
      <c r="T466" s="20"/>
      <c r="U466" s="209"/>
    </row>
    <row r="467" spans="1:21" x14ac:dyDescent="0.25">
      <c r="A467" s="12"/>
      <c r="B467" s="81"/>
      <c r="C467" s="13"/>
      <c r="D467" s="13"/>
      <c r="E467" s="80"/>
      <c r="F467" s="18"/>
      <c r="G467" s="80"/>
      <c r="H467" s="18"/>
      <c r="I467" s="89"/>
      <c r="J467" s="59"/>
      <c r="K467" s="59"/>
      <c r="L467" s="90"/>
      <c r="M467" s="153"/>
      <c r="N467" s="188"/>
      <c r="O467" s="20"/>
      <c r="P467" s="20"/>
      <c r="Q467" s="20"/>
      <c r="R467" s="20"/>
      <c r="S467" s="20"/>
      <c r="T467" s="20"/>
      <c r="U467" s="209"/>
    </row>
    <row r="468" spans="1:21" x14ac:dyDescent="0.25">
      <c r="A468" s="12"/>
      <c r="B468" s="81"/>
      <c r="C468" s="13"/>
      <c r="D468" s="13"/>
      <c r="E468" s="80"/>
      <c r="F468" s="18"/>
      <c r="G468" s="80"/>
      <c r="H468" s="18"/>
      <c r="I468" s="89"/>
      <c r="J468" s="59"/>
      <c r="K468" s="59"/>
      <c r="L468" s="90"/>
      <c r="M468" s="153"/>
      <c r="N468" s="188"/>
      <c r="O468" s="20"/>
      <c r="P468" s="20"/>
      <c r="Q468" s="20"/>
      <c r="R468" s="20"/>
      <c r="S468" s="20"/>
      <c r="T468" s="20"/>
      <c r="U468" s="209"/>
    </row>
    <row r="469" spans="1:21" x14ac:dyDescent="0.25">
      <c r="A469" s="12"/>
      <c r="B469" s="81"/>
      <c r="C469" s="13"/>
      <c r="D469" s="13"/>
      <c r="E469" s="80"/>
      <c r="F469" s="18"/>
      <c r="G469" s="80"/>
      <c r="H469" s="18"/>
      <c r="I469" s="89"/>
      <c r="J469" s="59"/>
      <c r="K469" s="59"/>
      <c r="L469" s="90"/>
      <c r="M469" s="153"/>
      <c r="N469" s="188"/>
      <c r="O469" s="20"/>
      <c r="P469" s="20"/>
      <c r="Q469" s="20"/>
      <c r="R469" s="20"/>
      <c r="S469" s="20"/>
      <c r="T469" s="20"/>
      <c r="U469" s="209"/>
    </row>
    <row r="470" spans="1:21" x14ac:dyDescent="0.25">
      <c r="A470" s="12"/>
      <c r="B470" s="81"/>
      <c r="C470" s="13"/>
      <c r="D470" s="13"/>
      <c r="E470" s="80"/>
      <c r="F470" s="18"/>
      <c r="G470" s="80"/>
      <c r="H470" s="18"/>
      <c r="I470" s="89"/>
      <c r="J470" s="59"/>
      <c r="K470" s="59"/>
      <c r="L470" s="90"/>
      <c r="M470" s="153"/>
      <c r="N470" s="188"/>
      <c r="O470" s="20"/>
      <c r="P470" s="20"/>
      <c r="Q470" s="20"/>
      <c r="R470" s="20"/>
      <c r="S470" s="20"/>
      <c r="T470" s="20"/>
      <c r="U470" s="209"/>
    </row>
    <row r="471" spans="1:21" x14ac:dyDescent="0.25">
      <c r="A471" s="12"/>
      <c r="B471" s="81"/>
      <c r="C471" s="13"/>
      <c r="D471" s="13"/>
      <c r="E471" s="80"/>
      <c r="F471" s="18"/>
      <c r="G471" s="80"/>
      <c r="H471" s="18"/>
      <c r="I471" s="89"/>
      <c r="J471" s="59"/>
      <c r="K471" s="59"/>
      <c r="L471" s="90"/>
      <c r="M471" s="153"/>
      <c r="N471" s="188"/>
      <c r="O471" s="20"/>
      <c r="P471" s="20"/>
      <c r="Q471" s="20"/>
      <c r="R471" s="20"/>
      <c r="S471" s="20"/>
      <c r="T471" s="20"/>
      <c r="U471" s="209"/>
    </row>
    <row r="472" spans="1:21" x14ac:dyDescent="0.25">
      <c r="A472" s="12"/>
      <c r="B472" s="81"/>
      <c r="C472" s="13"/>
      <c r="D472" s="13"/>
      <c r="E472" s="80"/>
      <c r="F472" s="18"/>
      <c r="G472" s="80"/>
      <c r="H472" s="18"/>
      <c r="I472" s="89"/>
      <c r="J472" s="59"/>
      <c r="K472" s="59"/>
      <c r="L472" s="90"/>
      <c r="M472" s="153"/>
      <c r="N472" s="188"/>
      <c r="O472" s="20"/>
      <c r="P472" s="20"/>
      <c r="Q472" s="20"/>
      <c r="R472" s="20"/>
      <c r="S472" s="20"/>
      <c r="T472" s="20"/>
      <c r="U472" s="209"/>
    </row>
    <row r="473" spans="1:21" x14ac:dyDescent="0.25">
      <c r="A473" s="12"/>
      <c r="B473" s="81"/>
      <c r="C473" s="13"/>
      <c r="D473" s="13"/>
      <c r="E473" s="80"/>
      <c r="F473" s="18"/>
      <c r="G473" s="80"/>
      <c r="H473" s="18"/>
      <c r="I473" s="89"/>
      <c r="J473" s="59"/>
      <c r="K473" s="59"/>
      <c r="L473" s="90"/>
      <c r="M473" s="153"/>
      <c r="N473" s="188"/>
      <c r="O473" s="20"/>
      <c r="P473" s="20"/>
      <c r="Q473" s="20"/>
      <c r="R473" s="20"/>
      <c r="S473" s="20"/>
      <c r="T473" s="20"/>
      <c r="U473" s="209"/>
    </row>
    <row r="474" spans="1:21" x14ac:dyDescent="0.25">
      <c r="A474" s="12"/>
      <c r="B474" s="81"/>
      <c r="C474" s="13"/>
      <c r="D474" s="13"/>
      <c r="E474" s="80"/>
      <c r="F474" s="18"/>
      <c r="G474" s="80"/>
      <c r="H474" s="18"/>
      <c r="I474" s="89"/>
      <c r="J474" s="59"/>
      <c r="K474" s="59"/>
      <c r="L474" s="90"/>
      <c r="M474" s="153"/>
      <c r="N474" s="188"/>
      <c r="O474" s="20"/>
      <c r="P474" s="20"/>
      <c r="Q474" s="20"/>
      <c r="R474" s="20"/>
      <c r="S474" s="20"/>
      <c r="T474" s="20"/>
      <c r="U474" s="209"/>
    </row>
    <row r="475" spans="1:21" x14ac:dyDescent="0.25">
      <c r="A475" s="12"/>
      <c r="B475" s="81"/>
      <c r="C475" s="13"/>
      <c r="D475" s="13"/>
      <c r="E475" s="80"/>
      <c r="F475" s="18"/>
      <c r="G475" s="80"/>
      <c r="H475" s="18"/>
      <c r="I475" s="89"/>
      <c r="J475" s="59"/>
      <c r="K475" s="59"/>
      <c r="L475" s="90"/>
      <c r="M475" s="153"/>
      <c r="N475" s="188"/>
      <c r="O475" s="20"/>
      <c r="P475" s="20"/>
      <c r="Q475" s="20"/>
      <c r="R475" s="20"/>
      <c r="S475" s="20"/>
      <c r="T475" s="20"/>
      <c r="U475" s="209"/>
    </row>
    <row r="476" spans="1:21" x14ac:dyDescent="0.25">
      <c r="A476" s="12"/>
      <c r="B476" s="81"/>
      <c r="C476" s="13"/>
      <c r="D476" s="13"/>
      <c r="E476" s="80"/>
      <c r="F476" s="18"/>
      <c r="G476" s="80"/>
      <c r="H476" s="18"/>
      <c r="I476" s="89"/>
      <c r="J476" s="59"/>
      <c r="K476" s="59"/>
      <c r="L476" s="90"/>
      <c r="M476" s="153"/>
      <c r="N476" s="188"/>
      <c r="O476" s="20"/>
      <c r="P476" s="20"/>
      <c r="Q476" s="20"/>
      <c r="R476" s="20"/>
      <c r="S476" s="20"/>
      <c r="T476" s="20"/>
      <c r="U476" s="209"/>
    </row>
    <row r="477" spans="1:21" x14ac:dyDescent="0.25">
      <c r="A477" s="12"/>
      <c r="B477" s="81"/>
      <c r="C477" s="13"/>
      <c r="D477" s="13"/>
      <c r="E477" s="80"/>
      <c r="F477" s="18"/>
      <c r="G477" s="80"/>
      <c r="H477" s="18"/>
      <c r="I477" s="89"/>
      <c r="J477" s="59"/>
      <c r="K477" s="59"/>
      <c r="L477" s="90"/>
      <c r="M477" s="153"/>
      <c r="N477" s="188"/>
      <c r="O477" s="20"/>
      <c r="P477" s="20"/>
      <c r="Q477" s="20"/>
      <c r="R477" s="20"/>
      <c r="S477" s="20"/>
      <c r="T477" s="20"/>
      <c r="U477" s="209"/>
    </row>
    <row r="478" spans="1:21" x14ac:dyDescent="0.25">
      <c r="A478" s="12"/>
      <c r="B478" s="81"/>
      <c r="C478" s="13"/>
      <c r="D478" s="13"/>
      <c r="E478" s="80"/>
      <c r="F478" s="18"/>
      <c r="G478" s="80"/>
      <c r="H478" s="18"/>
      <c r="I478" s="89"/>
      <c r="J478" s="59"/>
      <c r="K478" s="59"/>
      <c r="L478" s="90"/>
      <c r="M478" s="153"/>
      <c r="N478" s="188"/>
      <c r="O478" s="20"/>
      <c r="P478" s="20"/>
      <c r="Q478" s="20"/>
      <c r="R478" s="20"/>
      <c r="S478" s="20"/>
      <c r="T478" s="20"/>
      <c r="U478" s="209"/>
    </row>
    <row r="479" spans="1:21" x14ac:dyDescent="0.25">
      <c r="A479" s="12"/>
      <c r="B479" s="81"/>
      <c r="C479" s="13"/>
      <c r="D479" s="13"/>
      <c r="E479" s="80"/>
      <c r="F479" s="18"/>
      <c r="G479" s="80"/>
      <c r="H479" s="18"/>
      <c r="I479" s="89"/>
      <c r="J479" s="59"/>
      <c r="K479" s="59"/>
      <c r="L479" s="90"/>
      <c r="M479" s="153"/>
      <c r="N479" s="188"/>
      <c r="O479" s="20"/>
      <c r="P479" s="20"/>
      <c r="Q479" s="20"/>
      <c r="R479" s="20"/>
      <c r="S479" s="20"/>
      <c r="T479" s="20"/>
      <c r="U479" s="209"/>
    </row>
    <row r="480" spans="1:21" x14ac:dyDescent="0.25">
      <c r="A480" s="12"/>
      <c r="B480" s="81"/>
      <c r="C480" s="13"/>
      <c r="D480" s="13"/>
      <c r="E480" s="80"/>
      <c r="F480" s="18"/>
      <c r="G480" s="80"/>
      <c r="H480" s="18"/>
      <c r="I480" s="89"/>
      <c r="J480" s="59"/>
      <c r="K480" s="59"/>
      <c r="L480" s="90"/>
      <c r="M480" s="153"/>
      <c r="N480" s="188"/>
      <c r="O480" s="20"/>
      <c r="P480" s="20"/>
      <c r="Q480" s="20"/>
      <c r="R480" s="20"/>
      <c r="S480" s="20"/>
      <c r="T480" s="20"/>
      <c r="U480" s="209"/>
    </row>
    <row r="481" spans="1:21" x14ac:dyDescent="0.25">
      <c r="A481" s="12"/>
      <c r="B481" s="81"/>
      <c r="C481" s="13"/>
      <c r="D481" s="13"/>
      <c r="E481" s="80"/>
      <c r="F481" s="18"/>
      <c r="G481" s="80"/>
      <c r="H481" s="18"/>
      <c r="I481" s="89"/>
      <c r="J481" s="59"/>
      <c r="K481" s="59"/>
      <c r="L481" s="90"/>
      <c r="M481" s="153"/>
      <c r="N481" s="188"/>
      <c r="O481" s="20"/>
      <c r="P481" s="20"/>
      <c r="Q481" s="20"/>
      <c r="R481" s="20"/>
      <c r="S481" s="20"/>
      <c r="T481" s="20"/>
      <c r="U481" s="209"/>
    </row>
    <row r="482" spans="1:21" x14ac:dyDescent="0.25">
      <c r="A482" s="12"/>
      <c r="B482" s="81"/>
      <c r="C482" s="13"/>
      <c r="D482" s="13"/>
      <c r="E482" s="80"/>
      <c r="F482" s="18"/>
      <c r="G482" s="80"/>
      <c r="H482" s="18"/>
      <c r="I482" s="89"/>
      <c r="J482" s="59"/>
      <c r="K482" s="59"/>
      <c r="L482" s="90"/>
      <c r="M482" s="153"/>
      <c r="N482" s="188"/>
      <c r="O482" s="20"/>
      <c r="P482" s="20"/>
      <c r="Q482" s="20"/>
      <c r="R482" s="20"/>
      <c r="S482" s="20"/>
      <c r="T482" s="20"/>
      <c r="U482" s="209"/>
    </row>
    <row r="483" spans="1:21" x14ac:dyDescent="0.25">
      <c r="A483" s="12"/>
      <c r="B483" s="81"/>
      <c r="C483" s="13"/>
      <c r="D483" s="13"/>
      <c r="E483" s="80"/>
      <c r="F483" s="18"/>
      <c r="G483" s="80"/>
      <c r="H483" s="18"/>
      <c r="I483" s="89"/>
      <c r="J483" s="59"/>
      <c r="K483" s="59"/>
      <c r="L483" s="90"/>
      <c r="M483" s="153"/>
      <c r="N483" s="188"/>
      <c r="O483" s="20"/>
      <c r="P483" s="20"/>
      <c r="Q483" s="20"/>
      <c r="R483" s="20"/>
      <c r="S483" s="20"/>
      <c r="T483" s="20"/>
      <c r="U483" s="209"/>
    </row>
    <row r="484" spans="1:21" x14ac:dyDescent="0.25">
      <c r="A484" s="12"/>
      <c r="B484" s="81"/>
      <c r="C484" s="13"/>
      <c r="D484" s="13"/>
      <c r="E484" s="80"/>
      <c r="F484" s="18"/>
      <c r="G484" s="80"/>
      <c r="H484" s="18"/>
      <c r="I484" s="89"/>
      <c r="J484" s="59"/>
      <c r="K484" s="59"/>
      <c r="L484" s="90"/>
      <c r="M484" s="153"/>
      <c r="N484" s="188"/>
      <c r="O484" s="20"/>
      <c r="P484" s="20"/>
      <c r="Q484" s="20"/>
      <c r="R484" s="20"/>
      <c r="S484" s="20"/>
      <c r="T484" s="20"/>
      <c r="U484" s="209"/>
    </row>
    <row r="485" spans="1:21" x14ac:dyDescent="0.25">
      <c r="A485" s="12"/>
      <c r="B485" s="81"/>
      <c r="C485" s="13"/>
      <c r="D485" s="13"/>
      <c r="E485" s="80"/>
      <c r="F485" s="18"/>
      <c r="G485" s="80"/>
      <c r="H485" s="18"/>
      <c r="I485" s="89"/>
      <c r="J485" s="59"/>
      <c r="K485" s="59"/>
      <c r="L485" s="90"/>
      <c r="M485" s="153"/>
      <c r="N485" s="188"/>
      <c r="O485" s="20"/>
      <c r="P485" s="20"/>
      <c r="Q485" s="20"/>
      <c r="R485" s="20"/>
      <c r="S485" s="20"/>
      <c r="T485" s="20"/>
      <c r="U485" s="209"/>
    </row>
    <row r="486" spans="1:21" x14ac:dyDescent="0.25">
      <c r="A486" s="12"/>
      <c r="B486" s="81"/>
      <c r="C486" s="13"/>
      <c r="D486" s="13"/>
      <c r="E486" s="80"/>
      <c r="F486" s="18"/>
      <c r="G486" s="80"/>
      <c r="H486" s="18"/>
      <c r="I486" s="89"/>
      <c r="J486" s="59"/>
      <c r="K486" s="59"/>
      <c r="L486" s="90"/>
      <c r="M486" s="153"/>
      <c r="N486" s="188"/>
      <c r="O486" s="20"/>
      <c r="P486" s="20"/>
      <c r="Q486" s="20"/>
      <c r="R486" s="20"/>
      <c r="S486" s="20"/>
      <c r="T486" s="20"/>
      <c r="U486" s="209"/>
    </row>
    <row r="487" spans="1:21" x14ac:dyDescent="0.25">
      <c r="A487" s="12"/>
      <c r="B487" s="81"/>
      <c r="C487" s="13"/>
      <c r="D487" s="13"/>
      <c r="E487" s="80"/>
      <c r="F487" s="18"/>
      <c r="G487" s="80"/>
      <c r="H487" s="18"/>
      <c r="I487" s="89"/>
      <c r="J487" s="59"/>
      <c r="K487" s="59"/>
      <c r="L487" s="90"/>
      <c r="M487" s="153"/>
      <c r="N487" s="188"/>
      <c r="O487" s="20"/>
      <c r="P487" s="20"/>
      <c r="Q487" s="20"/>
      <c r="R487" s="20"/>
      <c r="S487" s="20"/>
      <c r="T487" s="20"/>
      <c r="U487" s="209"/>
    </row>
    <row r="488" spans="1:21" x14ac:dyDescent="0.25">
      <c r="A488" s="12"/>
      <c r="B488" s="81"/>
      <c r="C488" s="13"/>
      <c r="D488" s="13"/>
      <c r="E488" s="80"/>
      <c r="F488" s="18"/>
      <c r="G488" s="80"/>
      <c r="H488" s="18"/>
      <c r="I488" s="89"/>
      <c r="J488" s="59"/>
      <c r="K488" s="59"/>
      <c r="L488" s="90"/>
      <c r="M488" s="153"/>
      <c r="N488" s="188"/>
      <c r="O488" s="20"/>
      <c r="P488" s="20"/>
      <c r="Q488" s="20"/>
      <c r="R488" s="20"/>
      <c r="S488" s="20"/>
      <c r="T488" s="20"/>
      <c r="U488" s="209"/>
    </row>
    <row r="489" spans="1:21" x14ac:dyDescent="0.25">
      <c r="A489" s="12"/>
      <c r="B489" s="81"/>
      <c r="C489" s="13"/>
      <c r="D489" s="13"/>
      <c r="E489" s="80"/>
      <c r="F489" s="18"/>
      <c r="G489" s="80"/>
      <c r="H489" s="18"/>
      <c r="I489" s="89"/>
      <c r="J489" s="59"/>
      <c r="K489" s="59"/>
      <c r="L489" s="90"/>
      <c r="M489" s="153"/>
      <c r="N489" s="188"/>
      <c r="O489" s="20"/>
      <c r="P489" s="20"/>
      <c r="Q489" s="20"/>
      <c r="R489" s="20"/>
      <c r="S489" s="20"/>
      <c r="T489" s="20"/>
      <c r="U489" s="209"/>
    </row>
    <row r="490" spans="1:21" x14ac:dyDescent="0.25">
      <c r="A490" s="12"/>
      <c r="B490" s="81"/>
      <c r="C490" s="13"/>
      <c r="D490" s="13"/>
      <c r="E490" s="80"/>
      <c r="F490" s="18"/>
      <c r="G490" s="80"/>
      <c r="H490" s="18"/>
      <c r="I490" s="89"/>
      <c r="J490" s="59"/>
      <c r="K490" s="59"/>
      <c r="L490" s="90"/>
      <c r="M490" s="153"/>
      <c r="N490" s="188"/>
      <c r="O490" s="20"/>
      <c r="P490" s="20"/>
      <c r="Q490" s="20"/>
      <c r="R490" s="20"/>
      <c r="S490" s="20"/>
      <c r="T490" s="20"/>
      <c r="U490" s="209"/>
    </row>
    <row r="491" spans="1:21" x14ac:dyDescent="0.25">
      <c r="A491" s="12"/>
      <c r="B491" s="81"/>
      <c r="C491" s="13"/>
      <c r="D491" s="13"/>
      <c r="E491" s="80"/>
      <c r="F491" s="18"/>
      <c r="G491" s="80"/>
      <c r="H491" s="18"/>
      <c r="I491" s="89"/>
      <c r="J491" s="59"/>
      <c r="K491" s="59"/>
      <c r="L491" s="90"/>
      <c r="M491" s="153"/>
      <c r="N491" s="188"/>
      <c r="O491" s="20"/>
      <c r="P491" s="20"/>
      <c r="Q491" s="20"/>
      <c r="R491" s="20"/>
      <c r="S491" s="20"/>
      <c r="T491" s="20"/>
      <c r="U491" s="209"/>
    </row>
    <row r="492" spans="1:21" x14ac:dyDescent="0.25">
      <c r="A492" s="12"/>
      <c r="B492" s="81"/>
      <c r="C492" s="13"/>
      <c r="D492" s="13"/>
      <c r="E492" s="80"/>
      <c r="F492" s="18"/>
      <c r="G492" s="80"/>
      <c r="H492" s="18"/>
      <c r="I492" s="89"/>
      <c r="J492" s="59"/>
      <c r="K492" s="59"/>
      <c r="L492" s="90"/>
      <c r="M492" s="153"/>
      <c r="N492" s="188"/>
      <c r="O492" s="20"/>
      <c r="P492" s="20"/>
      <c r="Q492" s="20"/>
      <c r="R492" s="20"/>
      <c r="S492" s="20"/>
      <c r="T492" s="20"/>
      <c r="U492" s="209"/>
    </row>
    <row r="493" spans="1:21" x14ac:dyDescent="0.25">
      <c r="A493" s="12"/>
      <c r="B493" s="81"/>
      <c r="C493" s="13"/>
      <c r="D493" s="13"/>
      <c r="E493" s="80"/>
      <c r="F493" s="18"/>
      <c r="G493" s="80"/>
      <c r="H493" s="18"/>
      <c r="I493" s="89"/>
      <c r="J493" s="59"/>
      <c r="K493" s="59"/>
      <c r="L493" s="90"/>
      <c r="M493" s="153"/>
      <c r="N493" s="188"/>
      <c r="O493" s="20"/>
      <c r="P493" s="20"/>
      <c r="Q493" s="20"/>
      <c r="R493" s="20"/>
      <c r="S493" s="20"/>
      <c r="T493" s="20"/>
      <c r="U493" s="209"/>
    </row>
    <row r="494" spans="1:21" x14ac:dyDescent="0.25">
      <c r="A494" s="12"/>
      <c r="B494" s="81"/>
      <c r="C494" s="13"/>
      <c r="D494" s="13"/>
      <c r="E494" s="80"/>
      <c r="F494" s="18"/>
      <c r="G494" s="80"/>
      <c r="H494" s="18"/>
      <c r="I494" s="89"/>
      <c r="J494" s="59"/>
      <c r="K494" s="59"/>
      <c r="L494" s="90"/>
      <c r="M494" s="153"/>
      <c r="N494" s="188"/>
      <c r="O494" s="20"/>
      <c r="P494" s="20"/>
      <c r="Q494" s="20"/>
      <c r="R494" s="20"/>
      <c r="S494" s="20"/>
      <c r="T494" s="20"/>
      <c r="U494" s="209"/>
    </row>
    <row r="495" spans="1:21" x14ac:dyDescent="0.25">
      <c r="A495" s="12"/>
      <c r="B495" s="81"/>
      <c r="C495" s="13"/>
      <c r="D495" s="13"/>
      <c r="E495" s="80"/>
      <c r="F495" s="18"/>
      <c r="G495" s="80"/>
      <c r="H495" s="18"/>
      <c r="I495" s="89"/>
      <c r="J495" s="59"/>
      <c r="K495" s="59"/>
      <c r="L495" s="90"/>
      <c r="M495" s="153"/>
      <c r="N495" s="188"/>
      <c r="O495" s="20"/>
      <c r="P495" s="20"/>
      <c r="Q495" s="20"/>
      <c r="R495" s="20"/>
      <c r="S495" s="20"/>
      <c r="T495" s="20"/>
      <c r="U495" s="209"/>
    </row>
    <row r="496" spans="1:21" x14ac:dyDescent="0.25">
      <c r="A496" s="12"/>
      <c r="B496" s="81"/>
      <c r="C496" s="13"/>
      <c r="D496" s="13"/>
      <c r="E496" s="80"/>
      <c r="F496" s="18"/>
      <c r="G496" s="80"/>
      <c r="H496" s="18"/>
      <c r="I496" s="89"/>
      <c r="J496" s="59"/>
      <c r="K496" s="59"/>
      <c r="L496" s="90"/>
      <c r="M496" s="153"/>
      <c r="N496" s="188"/>
      <c r="O496" s="20"/>
      <c r="P496" s="20"/>
      <c r="Q496" s="20"/>
      <c r="R496" s="20"/>
      <c r="S496" s="20"/>
      <c r="T496" s="20"/>
      <c r="U496" s="209"/>
    </row>
    <row r="497" spans="1:21" x14ac:dyDescent="0.25">
      <c r="A497" s="12"/>
      <c r="B497" s="81"/>
      <c r="C497" s="13"/>
      <c r="D497" s="13"/>
      <c r="E497" s="80"/>
      <c r="F497" s="18"/>
      <c r="G497" s="80"/>
      <c r="H497" s="18"/>
      <c r="I497" s="89"/>
      <c r="J497" s="59"/>
      <c r="K497" s="59"/>
      <c r="L497" s="90"/>
      <c r="M497" s="153"/>
      <c r="N497" s="188"/>
      <c r="O497" s="20"/>
      <c r="P497" s="20"/>
      <c r="Q497" s="20"/>
      <c r="R497" s="20"/>
      <c r="S497" s="20"/>
      <c r="T497" s="20"/>
      <c r="U497" s="209"/>
    </row>
    <row r="498" spans="1:21" x14ac:dyDescent="0.25">
      <c r="A498" s="12"/>
      <c r="B498" s="81"/>
      <c r="C498" s="13"/>
      <c r="D498" s="13"/>
      <c r="E498" s="80"/>
      <c r="F498" s="18"/>
      <c r="G498" s="80"/>
      <c r="H498" s="18"/>
      <c r="I498" s="89"/>
      <c r="J498" s="59"/>
      <c r="K498" s="59"/>
      <c r="L498" s="90"/>
      <c r="M498" s="153"/>
      <c r="N498" s="188"/>
      <c r="O498" s="20"/>
      <c r="P498" s="20"/>
      <c r="Q498" s="20"/>
      <c r="R498" s="20"/>
      <c r="S498" s="20"/>
      <c r="T498" s="20"/>
      <c r="U498" s="209"/>
    </row>
    <row r="499" spans="1:21" x14ac:dyDescent="0.25">
      <c r="A499" s="12"/>
      <c r="B499" s="81"/>
      <c r="C499" s="13"/>
      <c r="D499" s="13"/>
      <c r="E499" s="80"/>
      <c r="F499" s="18"/>
      <c r="G499" s="80"/>
      <c r="H499" s="18"/>
      <c r="I499" s="89"/>
      <c r="J499" s="59"/>
      <c r="K499" s="59"/>
      <c r="L499" s="90"/>
      <c r="M499" s="153"/>
      <c r="N499" s="188"/>
      <c r="O499" s="20"/>
      <c r="P499" s="20"/>
      <c r="Q499" s="20"/>
      <c r="R499" s="20"/>
      <c r="S499" s="20"/>
      <c r="T499" s="20"/>
      <c r="U499" s="209"/>
    </row>
    <row r="500" spans="1:21" x14ac:dyDescent="0.25">
      <c r="A500" s="12"/>
      <c r="B500" s="81"/>
      <c r="C500" s="13"/>
      <c r="D500" s="13"/>
      <c r="E500" s="80"/>
      <c r="F500" s="18"/>
      <c r="G500" s="80"/>
      <c r="H500" s="18"/>
      <c r="I500" s="89"/>
      <c r="J500" s="59"/>
      <c r="K500" s="59"/>
      <c r="L500" s="90"/>
      <c r="M500" s="153"/>
      <c r="N500" s="188"/>
      <c r="O500" s="20"/>
      <c r="P500" s="20"/>
      <c r="Q500" s="20"/>
      <c r="R500" s="20"/>
      <c r="S500" s="20"/>
      <c r="T500" s="20"/>
      <c r="U500" s="209"/>
    </row>
    <row r="501" spans="1:21" x14ac:dyDescent="0.25">
      <c r="A501" s="12"/>
      <c r="B501" s="81"/>
      <c r="C501" s="13"/>
      <c r="D501" s="13"/>
      <c r="E501" s="80"/>
      <c r="F501" s="18"/>
      <c r="G501" s="80"/>
      <c r="H501" s="18"/>
      <c r="I501" s="89"/>
      <c r="J501" s="59"/>
      <c r="K501" s="59"/>
      <c r="L501" s="90"/>
      <c r="M501" s="153"/>
      <c r="N501" s="188"/>
      <c r="O501" s="20"/>
      <c r="P501" s="20"/>
      <c r="Q501" s="20"/>
      <c r="R501" s="20"/>
      <c r="S501" s="20"/>
      <c r="T501" s="20"/>
      <c r="U501" s="209"/>
    </row>
    <row r="502" spans="1:21" x14ac:dyDescent="0.25">
      <c r="A502" s="12"/>
      <c r="B502" s="81"/>
      <c r="C502" s="13"/>
      <c r="D502" s="13"/>
      <c r="E502" s="80"/>
      <c r="F502" s="18"/>
      <c r="G502" s="80"/>
      <c r="H502" s="18"/>
      <c r="I502" s="89"/>
      <c r="J502" s="59"/>
      <c r="K502" s="59"/>
      <c r="L502" s="90"/>
      <c r="M502" s="153"/>
      <c r="N502" s="188"/>
      <c r="O502" s="20"/>
      <c r="P502" s="20"/>
      <c r="Q502" s="20"/>
      <c r="R502" s="20"/>
      <c r="S502" s="20"/>
      <c r="T502" s="20"/>
      <c r="U502" s="209"/>
    </row>
    <row r="503" spans="1:21" x14ac:dyDescent="0.25">
      <c r="A503" s="12"/>
      <c r="B503" s="81"/>
      <c r="C503" s="13"/>
      <c r="D503" s="13"/>
      <c r="E503" s="80"/>
      <c r="F503" s="18"/>
      <c r="G503" s="80"/>
      <c r="H503" s="18"/>
      <c r="I503" s="89"/>
      <c r="J503" s="59"/>
      <c r="K503" s="59"/>
      <c r="L503" s="90"/>
      <c r="M503" s="153"/>
      <c r="N503" s="188"/>
      <c r="O503" s="20"/>
      <c r="P503" s="20"/>
      <c r="Q503" s="20"/>
      <c r="R503" s="20"/>
      <c r="S503" s="20"/>
      <c r="T503" s="20"/>
      <c r="U503" s="209"/>
    </row>
    <row r="504" spans="1:21" x14ac:dyDescent="0.25">
      <c r="A504" s="12"/>
      <c r="B504" s="81"/>
      <c r="C504" s="13"/>
      <c r="D504" s="13"/>
      <c r="E504" s="80"/>
      <c r="F504" s="18"/>
      <c r="G504" s="80"/>
      <c r="H504" s="18"/>
      <c r="I504" s="89"/>
      <c r="J504" s="59"/>
      <c r="K504" s="59"/>
      <c r="L504" s="90"/>
      <c r="M504" s="153"/>
      <c r="N504" s="188"/>
      <c r="O504" s="20"/>
      <c r="P504" s="20"/>
      <c r="Q504" s="20"/>
      <c r="R504" s="20"/>
      <c r="S504" s="20"/>
      <c r="T504" s="20"/>
      <c r="U504" s="209"/>
    </row>
    <row r="505" spans="1:21" x14ac:dyDescent="0.25">
      <c r="A505" s="12"/>
      <c r="B505" s="81"/>
      <c r="C505" s="13"/>
      <c r="D505" s="13"/>
      <c r="E505" s="80"/>
      <c r="F505" s="18"/>
      <c r="G505" s="80"/>
      <c r="H505" s="18"/>
      <c r="I505" s="89"/>
      <c r="J505" s="59"/>
      <c r="K505" s="59"/>
      <c r="L505" s="90"/>
      <c r="M505" s="153"/>
      <c r="N505" s="188"/>
      <c r="O505" s="20"/>
      <c r="P505" s="20"/>
      <c r="Q505" s="20"/>
      <c r="R505" s="20"/>
      <c r="S505" s="20"/>
      <c r="T505" s="20"/>
      <c r="U505" s="209"/>
    </row>
    <row r="506" spans="1:21" x14ac:dyDescent="0.25">
      <c r="A506" s="12"/>
      <c r="B506" s="81"/>
      <c r="C506" s="13"/>
      <c r="D506" s="13"/>
      <c r="E506" s="80"/>
      <c r="F506" s="18"/>
      <c r="G506" s="80"/>
      <c r="H506" s="18"/>
      <c r="I506" s="89"/>
      <c r="J506" s="59"/>
      <c r="K506" s="59"/>
      <c r="L506" s="90"/>
      <c r="M506" s="153"/>
      <c r="N506" s="188"/>
      <c r="O506" s="20"/>
      <c r="P506" s="20"/>
      <c r="Q506" s="20"/>
      <c r="R506" s="20"/>
      <c r="S506" s="20"/>
      <c r="T506" s="20"/>
      <c r="U506" s="209"/>
    </row>
    <row r="507" spans="1:21" x14ac:dyDescent="0.25">
      <c r="A507" s="12"/>
      <c r="B507" s="81"/>
      <c r="C507" s="13"/>
      <c r="D507" s="13"/>
      <c r="E507" s="80"/>
      <c r="F507" s="18"/>
      <c r="G507" s="80"/>
      <c r="H507" s="18"/>
      <c r="I507" s="89"/>
      <c r="J507" s="59"/>
      <c r="K507" s="59"/>
      <c r="L507" s="90"/>
      <c r="M507" s="153"/>
      <c r="N507" s="188"/>
      <c r="O507" s="20"/>
      <c r="P507" s="20"/>
      <c r="Q507" s="20"/>
      <c r="R507" s="20"/>
      <c r="S507" s="20"/>
      <c r="T507" s="20"/>
      <c r="U507" s="209"/>
    </row>
    <row r="508" spans="1:21" x14ac:dyDescent="0.25">
      <c r="A508" s="12"/>
      <c r="B508" s="81"/>
      <c r="C508" s="13"/>
      <c r="D508" s="13"/>
      <c r="E508" s="80"/>
      <c r="F508" s="18"/>
      <c r="G508" s="80"/>
      <c r="H508" s="18"/>
      <c r="I508" s="89"/>
      <c r="J508" s="59"/>
      <c r="K508" s="59"/>
      <c r="L508" s="90"/>
      <c r="M508" s="153"/>
      <c r="N508" s="188"/>
      <c r="O508" s="20"/>
      <c r="P508" s="20"/>
      <c r="Q508" s="20"/>
      <c r="R508" s="20"/>
      <c r="S508" s="20"/>
      <c r="T508" s="20"/>
      <c r="U508" s="209"/>
    </row>
    <row r="509" spans="1:21" x14ac:dyDescent="0.25">
      <c r="A509" s="12"/>
      <c r="B509" s="81"/>
      <c r="C509" s="13"/>
      <c r="D509" s="13"/>
      <c r="E509" s="80"/>
      <c r="F509" s="18"/>
      <c r="G509" s="80"/>
      <c r="H509" s="18"/>
      <c r="I509" s="89"/>
      <c r="J509" s="59"/>
      <c r="K509" s="59"/>
      <c r="L509" s="90"/>
      <c r="M509" s="153"/>
      <c r="N509" s="188"/>
      <c r="O509" s="20"/>
      <c r="P509" s="20"/>
      <c r="Q509" s="20"/>
      <c r="R509" s="20"/>
      <c r="S509" s="20"/>
      <c r="T509" s="20"/>
      <c r="U509" s="209"/>
    </row>
    <row r="510" spans="1:21" x14ac:dyDescent="0.25">
      <c r="A510" s="12"/>
      <c r="B510" s="81"/>
      <c r="C510" s="13"/>
      <c r="D510" s="13"/>
      <c r="E510" s="80"/>
      <c r="F510" s="18"/>
      <c r="G510" s="80"/>
      <c r="H510" s="18"/>
      <c r="I510" s="89"/>
      <c r="J510" s="59"/>
      <c r="K510" s="59"/>
      <c r="L510" s="90"/>
      <c r="M510" s="153"/>
      <c r="N510" s="188"/>
      <c r="O510" s="20"/>
      <c r="P510" s="20"/>
      <c r="Q510" s="20"/>
      <c r="R510" s="20"/>
      <c r="S510" s="20"/>
      <c r="T510" s="20"/>
      <c r="U510" s="209"/>
    </row>
    <row r="511" spans="1:21" x14ac:dyDescent="0.25">
      <c r="A511" s="12"/>
      <c r="B511" s="81"/>
      <c r="C511" s="13"/>
      <c r="D511" s="13"/>
      <c r="E511" s="80"/>
      <c r="F511" s="18"/>
      <c r="G511" s="80"/>
      <c r="H511" s="18"/>
      <c r="I511" s="89"/>
      <c r="J511" s="59"/>
      <c r="K511" s="59"/>
      <c r="L511" s="90"/>
      <c r="M511" s="153"/>
      <c r="N511" s="188"/>
      <c r="O511" s="20"/>
      <c r="P511" s="20"/>
      <c r="Q511" s="20"/>
      <c r="R511" s="20"/>
      <c r="S511" s="20"/>
      <c r="T511" s="20"/>
      <c r="U511" s="209"/>
    </row>
    <row r="512" spans="1:21" x14ac:dyDescent="0.25">
      <c r="A512" s="12"/>
      <c r="B512" s="81"/>
      <c r="C512" s="13"/>
      <c r="D512" s="13"/>
      <c r="E512" s="80"/>
      <c r="F512" s="18"/>
      <c r="G512" s="80"/>
      <c r="H512" s="18"/>
      <c r="I512" s="89"/>
      <c r="J512" s="59"/>
      <c r="K512" s="59"/>
      <c r="L512" s="90"/>
      <c r="M512" s="153"/>
      <c r="N512" s="188"/>
      <c r="O512" s="20"/>
      <c r="P512" s="20"/>
      <c r="Q512" s="20"/>
      <c r="R512" s="20"/>
      <c r="S512" s="20"/>
      <c r="T512" s="20"/>
      <c r="U512" s="209"/>
    </row>
    <row r="513" spans="1:21" x14ac:dyDescent="0.25">
      <c r="A513" s="12"/>
      <c r="B513" s="81"/>
      <c r="C513" s="13"/>
      <c r="D513" s="13"/>
      <c r="E513" s="80"/>
      <c r="F513" s="18"/>
      <c r="G513" s="80"/>
      <c r="H513" s="18"/>
      <c r="I513" s="89"/>
      <c r="J513" s="59"/>
      <c r="K513" s="59"/>
      <c r="L513" s="90"/>
      <c r="M513" s="153"/>
      <c r="N513" s="188"/>
      <c r="O513" s="20"/>
      <c r="P513" s="20"/>
      <c r="Q513" s="20"/>
      <c r="R513" s="20"/>
      <c r="S513" s="20"/>
      <c r="T513" s="20"/>
      <c r="U513" s="209"/>
    </row>
    <row r="514" spans="1:21" x14ac:dyDescent="0.25">
      <c r="A514" s="12"/>
      <c r="B514" s="81"/>
      <c r="C514" s="13"/>
      <c r="D514" s="13"/>
      <c r="E514" s="80"/>
      <c r="F514" s="18"/>
      <c r="G514" s="80"/>
      <c r="H514" s="18"/>
      <c r="I514" s="89"/>
      <c r="J514" s="59"/>
      <c r="K514" s="59"/>
      <c r="L514" s="90"/>
      <c r="M514" s="153"/>
      <c r="N514" s="188"/>
      <c r="O514" s="20"/>
      <c r="P514" s="20"/>
      <c r="Q514" s="20"/>
      <c r="R514" s="20"/>
      <c r="S514" s="20"/>
      <c r="T514" s="20"/>
      <c r="U514" s="209"/>
    </row>
    <row r="515" spans="1:21" x14ac:dyDescent="0.25">
      <c r="A515" s="12"/>
      <c r="B515" s="81"/>
      <c r="C515" s="13"/>
      <c r="D515" s="13"/>
      <c r="E515" s="80"/>
      <c r="F515" s="18"/>
      <c r="G515" s="80"/>
      <c r="H515" s="18"/>
      <c r="I515" s="89"/>
      <c r="J515" s="59"/>
      <c r="K515" s="59"/>
      <c r="L515" s="90"/>
      <c r="M515" s="153"/>
      <c r="N515" s="188"/>
      <c r="O515" s="20"/>
      <c r="P515" s="20"/>
      <c r="Q515" s="20"/>
      <c r="R515" s="20"/>
      <c r="S515" s="20"/>
      <c r="T515" s="20"/>
      <c r="U515" s="209"/>
    </row>
    <row r="516" spans="1:21" x14ac:dyDescent="0.25">
      <c r="A516" s="12"/>
      <c r="B516" s="81"/>
      <c r="C516" s="13"/>
      <c r="D516" s="13"/>
      <c r="E516" s="80"/>
      <c r="F516" s="18"/>
      <c r="G516" s="80"/>
      <c r="H516" s="18"/>
      <c r="I516" s="89"/>
      <c r="J516" s="59"/>
      <c r="K516" s="59"/>
      <c r="L516" s="90"/>
      <c r="M516" s="153"/>
      <c r="N516" s="188"/>
      <c r="O516" s="20"/>
      <c r="P516" s="20"/>
      <c r="Q516" s="20"/>
      <c r="R516" s="20"/>
      <c r="S516" s="20"/>
      <c r="T516" s="20"/>
      <c r="U516" s="209"/>
    </row>
    <row r="517" spans="1:21" x14ac:dyDescent="0.25">
      <c r="A517" s="12"/>
      <c r="B517" s="81"/>
      <c r="C517" s="13"/>
      <c r="D517" s="13"/>
      <c r="E517" s="80"/>
      <c r="F517" s="18"/>
      <c r="G517" s="80"/>
      <c r="H517" s="18"/>
      <c r="I517" s="89"/>
      <c r="J517" s="59"/>
      <c r="K517" s="59"/>
      <c r="L517" s="90"/>
      <c r="M517" s="153"/>
      <c r="N517" s="188"/>
      <c r="O517" s="20"/>
      <c r="P517" s="20"/>
      <c r="Q517" s="20"/>
      <c r="R517" s="20"/>
      <c r="S517" s="20"/>
      <c r="T517" s="20"/>
      <c r="U517" s="209"/>
    </row>
    <row r="518" spans="1:21" x14ac:dyDescent="0.25">
      <c r="A518" s="12"/>
      <c r="B518" s="81"/>
      <c r="C518" s="13"/>
      <c r="D518" s="13"/>
      <c r="E518" s="80"/>
      <c r="F518" s="18"/>
      <c r="G518" s="80"/>
      <c r="H518" s="18"/>
      <c r="I518" s="89"/>
      <c r="J518" s="59"/>
      <c r="K518" s="59"/>
      <c r="L518" s="90"/>
      <c r="M518" s="153"/>
      <c r="N518" s="188"/>
      <c r="O518" s="20"/>
      <c r="P518" s="20"/>
      <c r="Q518" s="20"/>
      <c r="R518" s="20"/>
      <c r="S518" s="20"/>
      <c r="T518" s="20"/>
      <c r="U518" s="209"/>
    </row>
    <row r="519" spans="1:21" x14ac:dyDescent="0.25">
      <c r="A519" s="12"/>
      <c r="B519" s="81"/>
      <c r="C519" s="13"/>
      <c r="D519" s="13"/>
      <c r="E519" s="80"/>
      <c r="F519" s="18"/>
      <c r="G519" s="80"/>
      <c r="H519" s="18"/>
      <c r="I519" s="89"/>
      <c r="J519" s="59"/>
      <c r="K519" s="59"/>
      <c r="L519" s="90"/>
      <c r="M519" s="153"/>
      <c r="N519" s="188"/>
      <c r="O519" s="20"/>
      <c r="P519" s="20"/>
      <c r="Q519" s="20"/>
      <c r="R519" s="20"/>
      <c r="S519" s="20"/>
      <c r="T519" s="20"/>
      <c r="U519" s="209"/>
    </row>
    <row r="520" spans="1:21" x14ac:dyDescent="0.25">
      <c r="A520" s="12"/>
      <c r="B520" s="81"/>
      <c r="C520" s="13"/>
      <c r="D520" s="13"/>
      <c r="E520" s="80"/>
      <c r="F520" s="18"/>
      <c r="G520" s="80"/>
      <c r="H520" s="18"/>
      <c r="I520" s="89"/>
      <c r="J520" s="59"/>
      <c r="K520" s="59"/>
      <c r="L520" s="90"/>
      <c r="M520" s="153"/>
      <c r="N520" s="188"/>
      <c r="O520" s="20"/>
      <c r="P520" s="20"/>
      <c r="Q520" s="20"/>
      <c r="R520" s="20"/>
      <c r="S520" s="20"/>
      <c r="T520" s="20"/>
      <c r="U520" s="209"/>
    </row>
    <row r="521" spans="1:21" x14ac:dyDescent="0.25">
      <c r="A521" s="12"/>
      <c r="B521" s="81"/>
      <c r="C521" s="13"/>
      <c r="D521" s="13"/>
      <c r="E521" s="80"/>
      <c r="F521" s="18"/>
      <c r="G521" s="80"/>
      <c r="H521" s="18"/>
      <c r="I521" s="89"/>
      <c r="J521" s="59"/>
      <c r="K521" s="59"/>
      <c r="L521" s="90"/>
      <c r="M521" s="153"/>
      <c r="N521" s="188"/>
      <c r="O521" s="20"/>
      <c r="P521" s="20"/>
      <c r="Q521" s="20"/>
      <c r="R521" s="20"/>
      <c r="S521" s="20"/>
      <c r="T521" s="20"/>
      <c r="U521" s="209"/>
    </row>
    <row r="522" spans="1:21" x14ac:dyDescent="0.25">
      <c r="A522" s="12"/>
      <c r="B522" s="81"/>
      <c r="C522" s="13"/>
      <c r="D522" s="13"/>
      <c r="E522" s="80"/>
      <c r="F522" s="18"/>
      <c r="G522" s="80"/>
      <c r="H522" s="18"/>
      <c r="I522" s="89"/>
      <c r="J522" s="59"/>
      <c r="K522" s="59"/>
      <c r="L522" s="90"/>
      <c r="M522" s="153"/>
      <c r="N522" s="188"/>
      <c r="O522" s="20"/>
      <c r="P522" s="20"/>
      <c r="Q522" s="20"/>
      <c r="R522" s="20"/>
      <c r="S522" s="20"/>
      <c r="T522" s="20"/>
      <c r="U522" s="209"/>
    </row>
    <row r="523" spans="1:21" x14ac:dyDescent="0.25">
      <c r="A523" s="12"/>
      <c r="B523" s="81"/>
      <c r="C523" s="13"/>
      <c r="D523" s="13"/>
      <c r="E523" s="80"/>
      <c r="F523" s="18"/>
      <c r="G523" s="80"/>
      <c r="H523" s="18"/>
      <c r="I523" s="89"/>
      <c r="J523" s="59"/>
      <c r="K523" s="59"/>
      <c r="L523" s="90"/>
      <c r="M523" s="153"/>
      <c r="N523" s="188"/>
      <c r="O523" s="20"/>
      <c r="P523" s="20"/>
      <c r="Q523" s="20"/>
      <c r="R523" s="20"/>
      <c r="S523" s="20"/>
      <c r="T523" s="20"/>
      <c r="U523" s="209"/>
    </row>
    <row r="524" spans="1:21" x14ac:dyDescent="0.25">
      <c r="A524" s="12"/>
      <c r="B524" s="81"/>
      <c r="C524" s="13"/>
      <c r="D524" s="13"/>
      <c r="E524" s="80"/>
      <c r="F524" s="18"/>
      <c r="G524" s="80"/>
      <c r="H524" s="18"/>
      <c r="I524" s="89"/>
      <c r="J524" s="59"/>
      <c r="K524" s="59"/>
      <c r="L524" s="90"/>
      <c r="M524" s="153"/>
      <c r="N524" s="188"/>
      <c r="O524" s="20"/>
      <c r="P524" s="20"/>
      <c r="Q524" s="20"/>
      <c r="R524" s="20"/>
      <c r="S524" s="20"/>
      <c r="T524" s="20"/>
      <c r="U524" s="209"/>
    </row>
    <row r="525" spans="1:21" x14ac:dyDescent="0.25">
      <c r="A525" s="12"/>
      <c r="B525" s="81"/>
      <c r="C525" s="13"/>
      <c r="D525" s="13"/>
      <c r="E525" s="80"/>
      <c r="F525" s="18"/>
      <c r="G525" s="80"/>
      <c r="H525" s="18"/>
      <c r="I525" s="89"/>
      <c r="J525" s="59"/>
      <c r="K525" s="59"/>
      <c r="L525" s="90"/>
      <c r="M525" s="153"/>
      <c r="N525" s="188"/>
      <c r="O525" s="20"/>
      <c r="P525" s="20"/>
      <c r="Q525" s="20"/>
      <c r="R525" s="20"/>
      <c r="S525" s="20"/>
      <c r="T525" s="20"/>
      <c r="U525" s="209"/>
    </row>
    <row r="526" spans="1:21" x14ac:dyDescent="0.25">
      <c r="A526" s="12"/>
      <c r="B526" s="81"/>
      <c r="C526" s="13"/>
      <c r="D526" s="13"/>
      <c r="E526" s="80"/>
      <c r="F526" s="18"/>
      <c r="G526" s="80"/>
      <c r="H526" s="18"/>
      <c r="I526" s="89"/>
      <c r="J526" s="59"/>
      <c r="K526" s="59"/>
      <c r="L526" s="90"/>
      <c r="M526" s="153"/>
      <c r="N526" s="188"/>
      <c r="O526" s="20"/>
      <c r="P526" s="20"/>
      <c r="Q526" s="20"/>
      <c r="R526" s="20"/>
      <c r="S526" s="20"/>
      <c r="T526" s="20"/>
      <c r="U526" s="209"/>
    </row>
    <row r="527" spans="1:21" x14ac:dyDescent="0.25">
      <c r="A527" s="12"/>
      <c r="B527" s="81"/>
      <c r="C527" s="13"/>
      <c r="D527" s="13"/>
      <c r="E527" s="80"/>
      <c r="F527" s="18"/>
      <c r="G527" s="80"/>
      <c r="H527" s="18"/>
      <c r="I527" s="89"/>
      <c r="J527" s="59"/>
      <c r="K527" s="59"/>
      <c r="L527" s="90"/>
      <c r="M527" s="153"/>
      <c r="N527" s="188"/>
      <c r="O527" s="20"/>
      <c r="P527" s="20"/>
      <c r="Q527" s="20"/>
      <c r="R527" s="20"/>
      <c r="S527" s="20"/>
      <c r="T527" s="20"/>
      <c r="U527" s="209"/>
    </row>
    <row r="528" spans="1:21" x14ac:dyDescent="0.25">
      <c r="A528" s="12"/>
      <c r="B528" s="81"/>
      <c r="C528" s="13"/>
      <c r="D528" s="13"/>
      <c r="E528" s="80"/>
      <c r="F528" s="18"/>
      <c r="G528" s="80"/>
      <c r="H528" s="18"/>
      <c r="I528" s="89"/>
      <c r="J528" s="59"/>
      <c r="K528" s="59"/>
      <c r="L528" s="90"/>
      <c r="M528" s="153"/>
      <c r="N528" s="188"/>
      <c r="O528" s="20"/>
      <c r="P528" s="20"/>
      <c r="Q528" s="20"/>
      <c r="R528" s="20"/>
      <c r="S528" s="20"/>
      <c r="T528" s="20"/>
      <c r="U528" s="209"/>
    </row>
    <row r="529" spans="1:21" x14ac:dyDescent="0.25">
      <c r="A529" s="12"/>
      <c r="B529" s="81"/>
      <c r="C529" s="13"/>
      <c r="D529" s="13"/>
      <c r="E529" s="80"/>
      <c r="F529" s="18"/>
      <c r="G529" s="80"/>
      <c r="H529" s="18"/>
      <c r="I529" s="89"/>
      <c r="J529" s="59"/>
      <c r="K529" s="59"/>
      <c r="L529" s="90"/>
      <c r="M529" s="153"/>
      <c r="N529" s="188"/>
      <c r="O529" s="20"/>
      <c r="P529" s="20"/>
      <c r="Q529" s="20"/>
      <c r="R529" s="20"/>
      <c r="S529" s="20"/>
      <c r="T529" s="20"/>
      <c r="U529" s="209"/>
    </row>
    <row r="530" spans="1:21" x14ac:dyDescent="0.25">
      <c r="A530" s="12"/>
      <c r="B530" s="81"/>
      <c r="C530" s="13"/>
      <c r="D530" s="13"/>
      <c r="E530" s="80"/>
      <c r="F530" s="18"/>
      <c r="G530" s="80"/>
      <c r="H530" s="18"/>
      <c r="I530" s="89"/>
      <c r="J530" s="59"/>
      <c r="K530" s="59"/>
      <c r="L530" s="90"/>
      <c r="M530" s="153"/>
      <c r="N530" s="188"/>
      <c r="O530" s="20"/>
      <c r="P530" s="20"/>
      <c r="Q530" s="20"/>
      <c r="R530" s="20"/>
      <c r="S530" s="20"/>
      <c r="T530" s="20"/>
      <c r="U530" s="209"/>
    </row>
    <row r="531" spans="1:21" x14ac:dyDescent="0.25">
      <c r="A531" s="12"/>
      <c r="B531" s="81"/>
      <c r="C531" s="13"/>
      <c r="D531" s="13"/>
      <c r="E531" s="80"/>
      <c r="F531" s="18"/>
      <c r="G531" s="80"/>
      <c r="H531" s="18"/>
      <c r="I531" s="89"/>
      <c r="J531" s="59"/>
      <c r="K531" s="59"/>
      <c r="L531" s="90"/>
      <c r="M531" s="153"/>
      <c r="N531" s="188"/>
      <c r="O531" s="20"/>
      <c r="P531" s="20"/>
      <c r="Q531" s="20"/>
      <c r="R531" s="20"/>
      <c r="S531" s="20"/>
      <c r="T531" s="20"/>
      <c r="U531" s="209"/>
    </row>
    <row r="532" spans="1:21" x14ac:dyDescent="0.25">
      <c r="A532" s="12"/>
      <c r="B532" s="81"/>
      <c r="C532" s="13"/>
      <c r="D532" s="13"/>
      <c r="E532" s="80"/>
      <c r="F532" s="18"/>
      <c r="G532" s="80"/>
      <c r="H532" s="18"/>
      <c r="I532" s="89"/>
      <c r="J532" s="59"/>
      <c r="K532" s="59"/>
      <c r="L532" s="90"/>
      <c r="M532" s="153"/>
      <c r="N532" s="188"/>
      <c r="O532" s="20"/>
      <c r="P532" s="20"/>
      <c r="Q532" s="20"/>
      <c r="R532" s="20"/>
      <c r="S532" s="20"/>
      <c r="T532" s="20"/>
      <c r="U532" s="209"/>
    </row>
    <row r="533" spans="1:21" x14ac:dyDescent="0.25">
      <c r="A533" s="12"/>
      <c r="B533" s="81"/>
      <c r="C533" s="13"/>
      <c r="D533" s="13"/>
      <c r="E533" s="80"/>
      <c r="F533" s="18"/>
      <c r="G533" s="80"/>
      <c r="H533" s="18"/>
      <c r="I533" s="89"/>
      <c r="J533" s="59"/>
      <c r="K533" s="59"/>
      <c r="L533" s="90"/>
      <c r="M533" s="153"/>
      <c r="N533" s="188"/>
      <c r="O533" s="20"/>
      <c r="P533" s="20"/>
      <c r="Q533" s="20"/>
      <c r="R533" s="20"/>
      <c r="S533" s="20"/>
      <c r="T533" s="20"/>
      <c r="U533" s="209"/>
    </row>
    <row r="534" spans="1:21" x14ac:dyDescent="0.25">
      <c r="A534" s="12"/>
      <c r="B534" s="81"/>
      <c r="C534" s="13"/>
      <c r="D534" s="13"/>
      <c r="E534" s="80"/>
      <c r="F534" s="18"/>
      <c r="G534" s="80"/>
      <c r="H534" s="18"/>
      <c r="I534" s="89"/>
      <c r="J534" s="59"/>
      <c r="K534" s="59"/>
      <c r="L534" s="90"/>
      <c r="M534" s="153"/>
      <c r="N534" s="188"/>
      <c r="O534" s="20"/>
      <c r="P534" s="20"/>
      <c r="Q534" s="20"/>
      <c r="R534" s="20"/>
      <c r="S534" s="20"/>
      <c r="T534" s="20"/>
      <c r="U534" s="209"/>
    </row>
    <row r="535" spans="1:21" x14ac:dyDescent="0.25">
      <c r="A535" s="12"/>
      <c r="B535" s="81"/>
      <c r="C535" s="13"/>
      <c r="D535" s="13"/>
      <c r="E535" s="80"/>
      <c r="F535" s="18"/>
      <c r="G535" s="80"/>
      <c r="H535" s="18"/>
      <c r="I535" s="89"/>
      <c r="J535" s="59"/>
      <c r="K535" s="59"/>
      <c r="L535" s="90"/>
      <c r="M535" s="153"/>
      <c r="N535" s="188"/>
      <c r="O535" s="20"/>
      <c r="P535" s="20"/>
      <c r="Q535" s="20"/>
      <c r="R535" s="20"/>
      <c r="S535" s="20"/>
      <c r="T535" s="20"/>
      <c r="U535" s="209"/>
    </row>
    <row r="536" spans="1:21" x14ac:dyDescent="0.25">
      <c r="A536" s="12"/>
      <c r="B536" s="81"/>
      <c r="C536" s="13"/>
      <c r="D536" s="13"/>
      <c r="E536" s="80"/>
      <c r="F536" s="18"/>
      <c r="G536" s="80"/>
      <c r="H536" s="18"/>
      <c r="I536" s="89"/>
      <c r="J536" s="59"/>
      <c r="K536" s="59"/>
      <c r="L536" s="90"/>
      <c r="M536" s="153"/>
      <c r="N536" s="188"/>
      <c r="O536" s="20"/>
      <c r="P536" s="20"/>
      <c r="Q536" s="20"/>
      <c r="R536" s="20"/>
      <c r="S536" s="20"/>
      <c r="T536" s="20"/>
      <c r="U536" s="209"/>
    </row>
    <row r="537" spans="1:21" x14ac:dyDescent="0.25">
      <c r="A537" s="12"/>
      <c r="B537" s="81"/>
      <c r="C537" s="13"/>
      <c r="D537" s="13"/>
      <c r="E537" s="80"/>
      <c r="F537" s="18"/>
      <c r="G537" s="80"/>
      <c r="H537" s="18"/>
      <c r="I537" s="89"/>
      <c r="J537" s="59"/>
      <c r="K537" s="59"/>
      <c r="L537" s="90"/>
      <c r="M537" s="153"/>
      <c r="N537" s="188"/>
      <c r="O537" s="20"/>
      <c r="P537" s="20"/>
      <c r="Q537" s="20"/>
      <c r="R537" s="20"/>
      <c r="S537" s="20"/>
      <c r="T537" s="20"/>
      <c r="U537" s="209"/>
    </row>
    <row r="538" spans="1:21" x14ac:dyDescent="0.25">
      <c r="A538" s="12"/>
      <c r="B538" s="81"/>
      <c r="C538" s="13"/>
      <c r="D538" s="13"/>
      <c r="E538" s="80"/>
      <c r="F538" s="18"/>
      <c r="G538" s="80"/>
      <c r="H538" s="18"/>
      <c r="I538" s="89"/>
      <c r="J538" s="59"/>
      <c r="K538" s="59"/>
      <c r="L538" s="90"/>
      <c r="M538" s="153"/>
      <c r="N538" s="188"/>
      <c r="O538" s="20"/>
      <c r="P538" s="20"/>
      <c r="Q538" s="20"/>
      <c r="R538" s="20"/>
      <c r="S538" s="20"/>
      <c r="T538" s="20"/>
      <c r="U538" s="209"/>
    </row>
    <row r="539" spans="1:21" x14ac:dyDescent="0.25">
      <c r="A539" s="12"/>
      <c r="B539" s="81"/>
      <c r="C539" s="13"/>
      <c r="D539" s="13"/>
      <c r="E539" s="80"/>
      <c r="F539" s="18"/>
      <c r="G539" s="80"/>
      <c r="H539" s="18"/>
      <c r="I539" s="89"/>
      <c r="J539" s="59"/>
      <c r="K539" s="59"/>
      <c r="L539" s="90"/>
      <c r="M539" s="153"/>
      <c r="N539" s="188"/>
      <c r="O539" s="20"/>
      <c r="P539" s="20"/>
      <c r="Q539" s="20"/>
      <c r="R539" s="20"/>
      <c r="S539" s="20"/>
      <c r="T539" s="20"/>
      <c r="U539" s="209"/>
    </row>
    <row r="540" spans="1:21" x14ac:dyDescent="0.25">
      <c r="A540" s="12"/>
      <c r="B540" s="81"/>
      <c r="C540" s="13"/>
      <c r="D540" s="13"/>
      <c r="E540" s="80"/>
      <c r="F540" s="18"/>
      <c r="G540" s="80"/>
      <c r="H540" s="18"/>
      <c r="I540" s="89"/>
      <c r="J540" s="59"/>
      <c r="K540" s="59"/>
      <c r="L540" s="90"/>
      <c r="M540" s="153"/>
      <c r="N540" s="188"/>
      <c r="O540" s="20"/>
      <c r="P540" s="20"/>
      <c r="Q540" s="20"/>
      <c r="R540" s="20"/>
      <c r="S540" s="20"/>
      <c r="T540" s="20"/>
      <c r="U540" s="209"/>
    </row>
    <row r="541" spans="1:21" x14ac:dyDescent="0.25">
      <c r="A541" s="12"/>
      <c r="B541" s="81"/>
      <c r="C541" s="13"/>
      <c r="D541" s="13"/>
      <c r="E541" s="80"/>
      <c r="F541" s="18"/>
      <c r="G541" s="80"/>
      <c r="H541" s="18"/>
      <c r="I541" s="89"/>
      <c r="J541" s="59"/>
      <c r="K541" s="59"/>
      <c r="L541" s="90"/>
      <c r="M541" s="153"/>
      <c r="N541" s="188"/>
      <c r="O541" s="20"/>
      <c r="P541" s="20"/>
      <c r="Q541" s="20"/>
      <c r="R541" s="20"/>
      <c r="S541" s="20"/>
      <c r="T541" s="20"/>
      <c r="U541" s="209"/>
    </row>
    <row r="542" spans="1:21" x14ac:dyDescent="0.25">
      <c r="A542" s="12"/>
      <c r="B542" s="81"/>
      <c r="C542" s="13"/>
      <c r="D542" s="13"/>
      <c r="E542" s="80"/>
      <c r="F542" s="18"/>
      <c r="G542" s="80"/>
      <c r="H542" s="18"/>
      <c r="I542" s="89"/>
      <c r="J542" s="59"/>
      <c r="K542" s="59"/>
      <c r="L542" s="90"/>
      <c r="M542" s="153"/>
      <c r="N542" s="188"/>
      <c r="O542" s="20"/>
      <c r="P542" s="20"/>
      <c r="Q542" s="20"/>
      <c r="R542" s="20"/>
      <c r="S542" s="20"/>
      <c r="T542" s="20"/>
      <c r="U542" s="209"/>
    </row>
    <row r="543" spans="1:21" x14ac:dyDescent="0.25">
      <c r="A543" s="12"/>
      <c r="B543" s="81"/>
      <c r="C543" s="13"/>
      <c r="D543" s="13"/>
      <c r="E543" s="80"/>
      <c r="F543" s="18"/>
      <c r="G543" s="80"/>
      <c r="H543" s="18"/>
      <c r="I543" s="89"/>
      <c r="J543" s="59"/>
      <c r="K543" s="59"/>
      <c r="L543" s="90"/>
      <c r="M543" s="153"/>
      <c r="N543" s="188"/>
      <c r="O543" s="20"/>
      <c r="P543" s="20"/>
      <c r="Q543" s="20"/>
      <c r="R543" s="20"/>
      <c r="S543" s="20"/>
      <c r="T543" s="20"/>
      <c r="U543" s="209"/>
    </row>
    <row r="544" spans="1:21" x14ac:dyDescent="0.25">
      <c r="A544" s="12"/>
      <c r="B544" s="81"/>
      <c r="C544" s="13"/>
      <c r="D544" s="13"/>
      <c r="E544" s="80"/>
      <c r="F544" s="18"/>
      <c r="G544" s="80"/>
      <c r="H544" s="18"/>
      <c r="I544" s="89"/>
      <c r="J544" s="59"/>
      <c r="K544" s="59"/>
      <c r="L544" s="90"/>
      <c r="M544" s="153"/>
      <c r="N544" s="188"/>
      <c r="O544" s="20"/>
      <c r="P544" s="20"/>
      <c r="Q544" s="20"/>
      <c r="R544" s="20"/>
      <c r="S544" s="20"/>
      <c r="T544" s="20"/>
      <c r="U544" s="209"/>
    </row>
    <row r="545" spans="1:21" x14ac:dyDescent="0.25">
      <c r="A545" s="12"/>
      <c r="B545" s="81"/>
      <c r="C545" s="13"/>
      <c r="D545" s="13"/>
      <c r="E545" s="80"/>
      <c r="F545" s="18"/>
      <c r="G545" s="80"/>
      <c r="H545" s="18"/>
      <c r="I545" s="89"/>
      <c r="J545" s="59"/>
      <c r="K545" s="59"/>
      <c r="L545" s="90"/>
      <c r="M545" s="153"/>
      <c r="N545" s="188"/>
      <c r="O545" s="20"/>
      <c r="P545" s="20"/>
      <c r="Q545" s="20"/>
      <c r="R545" s="20"/>
      <c r="S545" s="20"/>
      <c r="T545" s="20"/>
      <c r="U545" s="209"/>
    </row>
    <row r="546" spans="1:21" x14ac:dyDescent="0.25">
      <c r="A546" s="12"/>
      <c r="B546" s="81"/>
      <c r="C546" s="13"/>
      <c r="D546" s="13"/>
      <c r="E546" s="80"/>
      <c r="F546" s="18"/>
      <c r="G546" s="80"/>
      <c r="H546" s="18"/>
      <c r="I546" s="89"/>
      <c r="J546" s="59"/>
      <c r="K546" s="59"/>
      <c r="L546" s="90"/>
      <c r="M546" s="153"/>
      <c r="N546" s="188"/>
      <c r="O546" s="20"/>
      <c r="P546" s="20"/>
      <c r="Q546" s="20"/>
      <c r="R546" s="20"/>
      <c r="S546" s="20"/>
      <c r="T546" s="20"/>
      <c r="U546" s="209"/>
    </row>
    <row r="547" spans="1:21" x14ac:dyDescent="0.25">
      <c r="A547" s="12"/>
      <c r="B547" s="81"/>
      <c r="C547" s="13"/>
      <c r="D547" s="13"/>
      <c r="E547" s="80"/>
      <c r="F547" s="18"/>
      <c r="G547" s="80"/>
      <c r="H547" s="18"/>
      <c r="I547" s="89"/>
      <c r="J547" s="59"/>
      <c r="K547" s="59"/>
      <c r="L547" s="90"/>
      <c r="M547" s="153"/>
      <c r="N547" s="188"/>
      <c r="O547" s="20"/>
      <c r="P547" s="20"/>
      <c r="Q547" s="20"/>
      <c r="R547" s="20"/>
      <c r="S547" s="20"/>
      <c r="T547" s="20"/>
      <c r="U547" s="209"/>
    </row>
    <row r="548" spans="1:21" x14ac:dyDescent="0.25">
      <c r="A548" s="12"/>
      <c r="B548" s="81"/>
      <c r="C548" s="13"/>
      <c r="D548" s="13"/>
      <c r="E548" s="80"/>
      <c r="F548" s="18"/>
      <c r="G548" s="80"/>
      <c r="H548" s="18"/>
      <c r="I548" s="89"/>
      <c r="J548" s="59"/>
      <c r="K548" s="59"/>
      <c r="L548" s="90"/>
      <c r="M548" s="153"/>
      <c r="N548" s="188"/>
      <c r="O548" s="20"/>
      <c r="P548" s="20"/>
      <c r="Q548" s="20"/>
      <c r="R548" s="20"/>
      <c r="S548" s="20"/>
      <c r="T548" s="20"/>
      <c r="U548" s="209"/>
    </row>
    <row r="549" spans="1:21" x14ac:dyDescent="0.25">
      <c r="A549" s="12"/>
      <c r="B549" s="81"/>
      <c r="C549" s="13"/>
      <c r="D549" s="13"/>
      <c r="E549" s="80"/>
      <c r="F549" s="18"/>
      <c r="G549" s="80"/>
      <c r="H549" s="18"/>
      <c r="I549" s="89"/>
      <c r="J549" s="59"/>
      <c r="K549" s="59"/>
      <c r="L549" s="90"/>
      <c r="M549" s="153"/>
      <c r="N549" s="188"/>
      <c r="O549" s="20"/>
      <c r="P549" s="20"/>
      <c r="Q549" s="20"/>
      <c r="R549" s="20"/>
      <c r="S549" s="20"/>
      <c r="T549" s="20"/>
      <c r="U549" s="209"/>
    </row>
    <row r="550" spans="1:21" x14ac:dyDescent="0.25">
      <c r="A550" s="12"/>
      <c r="B550" s="81"/>
      <c r="C550" s="13"/>
      <c r="D550" s="13"/>
      <c r="E550" s="80"/>
      <c r="F550" s="18"/>
      <c r="G550" s="80"/>
      <c r="H550" s="18"/>
      <c r="I550" s="89"/>
      <c r="J550" s="59"/>
      <c r="K550" s="59"/>
      <c r="L550" s="90"/>
      <c r="M550" s="153"/>
      <c r="N550" s="188"/>
      <c r="O550" s="20"/>
      <c r="P550" s="20"/>
      <c r="Q550" s="20"/>
      <c r="R550" s="20"/>
      <c r="S550" s="20"/>
      <c r="T550" s="20"/>
      <c r="U550" s="209"/>
    </row>
    <row r="551" spans="1:21" x14ac:dyDescent="0.25">
      <c r="A551" s="12"/>
      <c r="B551" s="81"/>
      <c r="C551" s="13"/>
      <c r="D551" s="13"/>
      <c r="E551" s="80"/>
      <c r="F551" s="18"/>
      <c r="G551" s="80"/>
      <c r="H551" s="18"/>
      <c r="I551" s="89"/>
      <c r="J551" s="59"/>
      <c r="K551" s="59"/>
      <c r="L551" s="90"/>
      <c r="M551" s="153"/>
      <c r="N551" s="188"/>
      <c r="O551" s="20"/>
      <c r="P551" s="20"/>
      <c r="Q551" s="20"/>
      <c r="R551" s="20"/>
      <c r="S551" s="20"/>
      <c r="T551" s="20"/>
      <c r="U551" s="209"/>
    </row>
    <row r="552" spans="1:21" x14ac:dyDescent="0.25">
      <c r="A552" s="12"/>
      <c r="B552" s="81"/>
      <c r="C552" s="13"/>
      <c r="D552" s="13"/>
      <c r="E552" s="80"/>
      <c r="F552" s="18"/>
      <c r="G552" s="80"/>
      <c r="H552" s="18"/>
      <c r="I552" s="89"/>
      <c r="J552" s="59"/>
      <c r="K552" s="59"/>
      <c r="L552" s="90"/>
      <c r="M552" s="153"/>
      <c r="N552" s="188"/>
      <c r="O552" s="20"/>
      <c r="P552" s="20"/>
      <c r="Q552" s="20"/>
      <c r="R552" s="20"/>
      <c r="S552" s="20"/>
      <c r="T552" s="20"/>
      <c r="U552" s="209"/>
    </row>
    <row r="553" spans="1:21" x14ac:dyDescent="0.25">
      <c r="A553" s="12"/>
      <c r="B553" s="81"/>
      <c r="C553" s="13"/>
      <c r="D553" s="13"/>
      <c r="E553" s="80"/>
      <c r="F553" s="18"/>
      <c r="G553" s="80"/>
      <c r="H553" s="18"/>
      <c r="I553" s="89"/>
      <c r="J553" s="59"/>
      <c r="K553" s="59"/>
      <c r="L553" s="90"/>
      <c r="M553" s="153"/>
      <c r="N553" s="188"/>
      <c r="O553" s="20"/>
      <c r="P553" s="20"/>
      <c r="Q553" s="20"/>
      <c r="R553" s="20"/>
      <c r="S553" s="20"/>
      <c r="T553" s="20"/>
      <c r="U553" s="209"/>
    </row>
    <row r="554" spans="1:21" x14ac:dyDescent="0.25">
      <c r="A554" s="12"/>
      <c r="B554" s="81"/>
      <c r="C554" s="13"/>
      <c r="D554" s="13"/>
      <c r="E554" s="80"/>
      <c r="F554" s="18"/>
      <c r="G554" s="80"/>
      <c r="H554" s="18"/>
      <c r="I554" s="89"/>
      <c r="J554" s="59"/>
      <c r="K554" s="59"/>
      <c r="L554" s="90"/>
      <c r="M554" s="153"/>
      <c r="N554" s="188"/>
      <c r="O554" s="20"/>
      <c r="P554" s="20"/>
      <c r="Q554" s="20"/>
      <c r="R554" s="20"/>
      <c r="S554" s="20"/>
      <c r="T554" s="20"/>
      <c r="U554" s="209"/>
    </row>
    <row r="555" spans="1:21" x14ac:dyDescent="0.25">
      <c r="A555" s="12"/>
      <c r="B555" s="81"/>
      <c r="C555" s="13"/>
      <c r="D555" s="13"/>
      <c r="E555" s="80"/>
      <c r="F555" s="18"/>
      <c r="G555" s="80"/>
      <c r="H555" s="18"/>
      <c r="I555" s="89"/>
      <c r="J555" s="59"/>
      <c r="K555" s="59"/>
      <c r="L555" s="90"/>
      <c r="M555" s="153"/>
      <c r="N555" s="188"/>
      <c r="O555" s="20"/>
      <c r="P555" s="20"/>
      <c r="Q555" s="20"/>
      <c r="R555" s="20"/>
      <c r="S555" s="20"/>
      <c r="T555" s="20"/>
      <c r="U555" s="209"/>
    </row>
    <row r="556" spans="1:21" x14ac:dyDescent="0.25">
      <c r="A556" s="12"/>
      <c r="B556" s="81"/>
      <c r="C556" s="13"/>
      <c r="D556" s="13"/>
      <c r="E556" s="80"/>
      <c r="F556" s="18"/>
      <c r="G556" s="80"/>
      <c r="H556" s="18"/>
      <c r="I556" s="89"/>
      <c r="J556" s="59"/>
      <c r="K556" s="59"/>
      <c r="L556" s="90"/>
      <c r="M556" s="153"/>
      <c r="N556" s="188"/>
      <c r="O556" s="20"/>
      <c r="P556" s="20"/>
      <c r="Q556" s="20"/>
      <c r="R556" s="20"/>
      <c r="S556" s="20"/>
      <c r="T556" s="20"/>
      <c r="U556" s="209"/>
    </row>
    <row r="557" spans="1:21" x14ac:dyDescent="0.25">
      <c r="A557" s="12"/>
      <c r="B557" s="81"/>
      <c r="C557" s="13"/>
      <c r="D557" s="13"/>
      <c r="E557" s="80"/>
      <c r="F557" s="18"/>
      <c r="G557" s="80"/>
      <c r="H557" s="18"/>
      <c r="I557" s="89"/>
      <c r="J557" s="59"/>
      <c r="K557" s="59"/>
      <c r="L557" s="90"/>
      <c r="M557" s="153"/>
      <c r="N557" s="188"/>
      <c r="O557" s="20"/>
      <c r="P557" s="20"/>
      <c r="Q557" s="20"/>
      <c r="R557" s="20"/>
      <c r="S557" s="20"/>
      <c r="T557" s="20"/>
      <c r="U557" s="209"/>
    </row>
    <row r="558" spans="1:21" x14ac:dyDescent="0.25">
      <c r="A558" s="12"/>
      <c r="B558" s="81"/>
      <c r="C558" s="13"/>
      <c r="D558" s="13"/>
      <c r="E558" s="80"/>
      <c r="F558" s="18"/>
      <c r="G558" s="80"/>
      <c r="H558" s="18"/>
      <c r="I558" s="89"/>
      <c r="J558" s="59"/>
      <c r="K558" s="59"/>
      <c r="L558" s="90"/>
      <c r="M558" s="153"/>
      <c r="N558" s="188"/>
      <c r="O558" s="20"/>
      <c r="P558" s="20"/>
      <c r="Q558" s="20"/>
      <c r="R558" s="20"/>
      <c r="S558" s="20"/>
      <c r="T558" s="20"/>
      <c r="U558" s="209"/>
    </row>
    <row r="559" spans="1:21" x14ac:dyDescent="0.25">
      <c r="A559" s="12"/>
      <c r="B559" s="81"/>
      <c r="C559" s="13"/>
      <c r="D559" s="13"/>
      <c r="E559" s="80"/>
      <c r="F559" s="18"/>
      <c r="G559" s="80"/>
      <c r="H559" s="18"/>
      <c r="I559" s="89"/>
      <c r="J559" s="59"/>
      <c r="K559" s="59"/>
      <c r="L559" s="90"/>
      <c r="M559" s="153"/>
      <c r="N559" s="188"/>
      <c r="O559" s="20"/>
      <c r="P559" s="20"/>
      <c r="Q559" s="20"/>
      <c r="R559" s="20"/>
      <c r="S559" s="20"/>
      <c r="T559" s="20"/>
      <c r="U559" s="209"/>
    </row>
    <row r="560" spans="1:21" x14ac:dyDescent="0.25">
      <c r="A560" s="12"/>
      <c r="B560" s="81"/>
      <c r="C560" s="13"/>
      <c r="D560" s="13"/>
      <c r="E560" s="80"/>
      <c r="F560" s="18"/>
      <c r="G560" s="80"/>
      <c r="H560" s="18"/>
      <c r="I560" s="89"/>
      <c r="J560" s="59"/>
      <c r="K560" s="59"/>
      <c r="L560" s="90"/>
      <c r="M560" s="153"/>
      <c r="N560" s="188"/>
      <c r="O560" s="20"/>
      <c r="P560" s="20"/>
      <c r="Q560" s="20"/>
      <c r="R560" s="20"/>
      <c r="S560" s="20"/>
      <c r="T560" s="20"/>
      <c r="U560" s="209"/>
    </row>
    <row r="561" spans="1:21" x14ac:dyDescent="0.25">
      <c r="A561" s="12"/>
      <c r="B561" s="81"/>
      <c r="C561" s="13"/>
      <c r="D561" s="13"/>
      <c r="E561" s="80"/>
      <c r="F561" s="18"/>
      <c r="G561" s="80"/>
      <c r="H561" s="18"/>
      <c r="I561" s="89"/>
      <c r="J561" s="59"/>
      <c r="K561" s="59"/>
      <c r="L561" s="90"/>
      <c r="M561" s="153"/>
      <c r="N561" s="188"/>
      <c r="O561" s="20"/>
      <c r="P561" s="20"/>
      <c r="Q561" s="20"/>
      <c r="R561" s="20"/>
      <c r="S561" s="20"/>
      <c r="T561" s="20"/>
      <c r="U561" s="209"/>
    </row>
    <row r="562" spans="1:21" x14ac:dyDescent="0.25">
      <c r="A562" s="12"/>
      <c r="B562" s="81"/>
      <c r="C562" s="13"/>
      <c r="D562" s="13"/>
      <c r="E562" s="80"/>
      <c r="F562" s="18"/>
      <c r="G562" s="80"/>
      <c r="H562" s="18"/>
      <c r="I562" s="89"/>
      <c r="J562" s="59"/>
      <c r="K562" s="59"/>
      <c r="L562" s="90"/>
      <c r="M562" s="153"/>
      <c r="N562" s="188"/>
      <c r="O562" s="20"/>
      <c r="P562" s="20"/>
      <c r="Q562" s="20"/>
      <c r="R562" s="20"/>
      <c r="S562" s="20"/>
      <c r="T562" s="20"/>
      <c r="U562" s="209"/>
    </row>
    <row r="563" spans="1:21" x14ac:dyDescent="0.25">
      <c r="A563" s="12"/>
      <c r="B563" s="81"/>
      <c r="C563" s="13"/>
      <c r="D563" s="13"/>
      <c r="E563" s="80"/>
      <c r="F563" s="18"/>
      <c r="G563" s="80"/>
      <c r="H563" s="18"/>
      <c r="I563" s="89"/>
      <c r="J563" s="59"/>
      <c r="K563" s="59"/>
      <c r="L563" s="90"/>
      <c r="M563" s="153"/>
      <c r="N563" s="188"/>
      <c r="O563" s="20"/>
      <c r="P563" s="20"/>
      <c r="Q563" s="20"/>
      <c r="R563" s="20"/>
      <c r="S563" s="20"/>
      <c r="T563" s="20"/>
      <c r="U563" s="209"/>
    </row>
    <row r="564" spans="1:21" x14ac:dyDescent="0.25">
      <c r="A564" s="12"/>
      <c r="B564" s="81"/>
      <c r="C564" s="13"/>
      <c r="D564" s="13"/>
      <c r="E564" s="80"/>
      <c r="F564" s="18"/>
      <c r="G564" s="80"/>
      <c r="H564" s="18"/>
      <c r="I564" s="89"/>
      <c r="J564" s="59"/>
      <c r="K564" s="59"/>
      <c r="L564" s="90"/>
      <c r="M564" s="153"/>
      <c r="N564" s="188"/>
      <c r="O564" s="20"/>
      <c r="P564" s="20"/>
      <c r="Q564" s="20"/>
      <c r="R564" s="20"/>
      <c r="S564" s="20"/>
      <c r="T564" s="20"/>
      <c r="U564" s="209"/>
    </row>
    <row r="565" spans="1:21" x14ac:dyDescent="0.25">
      <c r="A565" s="12"/>
      <c r="B565" s="81"/>
      <c r="C565" s="13"/>
      <c r="D565" s="13"/>
      <c r="E565" s="80"/>
      <c r="F565" s="18"/>
      <c r="G565" s="80"/>
      <c r="H565" s="18"/>
      <c r="I565" s="89"/>
      <c r="J565" s="59"/>
      <c r="K565" s="59"/>
      <c r="L565" s="90"/>
      <c r="M565" s="153"/>
      <c r="N565" s="188"/>
      <c r="O565" s="20"/>
      <c r="P565" s="20"/>
      <c r="Q565" s="20"/>
      <c r="R565" s="20"/>
      <c r="S565" s="20"/>
      <c r="T565" s="20"/>
      <c r="U565" s="209"/>
    </row>
    <row r="566" spans="1:21" x14ac:dyDescent="0.25">
      <c r="A566" s="12"/>
      <c r="B566" s="81"/>
      <c r="C566" s="13"/>
      <c r="D566" s="13"/>
      <c r="E566" s="80"/>
      <c r="F566" s="18"/>
      <c r="G566" s="80"/>
      <c r="H566" s="18"/>
      <c r="I566" s="89"/>
      <c r="J566" s="59"/>
      <c r="K566" s="59"/>
      <c r="L566" s="90"/>
      <c r="M566" s="153"/>
      <c r="N566" s="188"/>
      <c r="O566" s="20"/>
      <c r="P566" s="20"/>
      <c r="Q566" s="20"/>
      <c r="R566" s="20"/>
      <c r="S566" s="20"/>
      <c r="T566" s="20"/>
      <c r="U566" s="209"/>
    </row>
    <row r="567" spans="1:21" x14ac:dyDescent="0.25">
      <c r="A567" s="12"/>
      <c r="B567" s="81"/>
      <c r="C567" s="13"/>
      <c r="D567" s="13"/>
      <c r="E567" s="80"/>
      <c r="F567" s="18"/>
      <c r="G567" s="80"/>
      <c r="H567" s="18"/>
      <c r="I567" s="89"/>
      <c r="J567" s="59"/>
      <c r="K567" s="59"/>
      <c r="L567" s="90"/>
      <c r="M567" s="153"/>
      <c r="N567" s="188"/>
      <c r="O567" s="20"/>
      <c r="P567" s="20"/>
      <c r="Q567" s="20"/>
      <c r="R567" s="20"/>
      <c r="S567" s="20"/>
      <c r="T567" s="20"/>
      <c r="U567" s="209"/>
    </row>
    <row r="568" spans="1:21" x14ac:dyDescent="0.25">
      <c r="A568" s="12"/>
      <c r="B568" s="81"/>
      <c r="C568" s="13"/>
      <c r="D568" s="13"/>
      <c r="E568" s="80"/>
      <c r="F568" s="18"/>
      <c r="G568" s="80"/>
      <c r="H568" s="18"/>
      <c r="I568" s="89"/>
      <c r="J568" s="59"/>
      <c r="K568" s="59"/>
      <c r="L568" s="90"/>
      <c r="M568" s="153"/>
      <c r="N568" s="188"/>
      <c r="O568" s="20"/>
      <c r="P568" s="20"/>
      <c r="Q568" s="20"/>
      <c r="R568" s="20"/>
      <c r="S568" s="20"/>
      <c r="T568" s="20"/>
      <c r="U568" s="209"/>
    </row>
    <row r="569" spans="1:21" x14ac:dyDescent="0.25">
      <c r="A569" s="12"/>
      <c r="B569" s="81"/>
      <c r="C569" s="13"/>
      <c r="D569" s="13"/>
      <c r="E569" s="80"/>
      <c r="F569" s="18"/>
      <c r="G569" s="80"/>
      <c r="H569" s="18"/>
      <c r="I569" s="89"/>
      <c r="J569" s="59"/>
      <c r="K569" s="59"/>
      <c r="L569" s="90"/>
      <c r="M569" s="153"/>
      <c r="N569" s="188"/>
      <c r="O569" s="20"/>
      <c r="P569" s="20"/>
      <c r="Q569" s="20"/>
      <c r="R569" s="20"/>
      <c r="S569" s="20"/>
      <c r="T569" s="20"/>
      <c r="U569" s="209"/>
    </row>
    <row r="570" spans="1:21" x14ac:dyDescent="0.25">
      <c r="A570" s="12"/>
      <c r="B570" s="81"/>
      <c r="C570" s="13"/>
      <c r="D570" s="13"/>
      <c r="E570" s="80"/>
      <c r="F570" s="18"/>
      <c r="G570" s="80"/>
      <c r="H570" s="18"/>
      <c r="I570" s="89"/>
      <c r="J570" s="59"/>
      <c r="K570" s="59"/>
      <c r="L570" s="90"/>
      <c r="M570" s="153"/>
      <c r="N570" s="188"/>
      <c r="O570" s="20"/>
      <c r="P570" s="20"/>
      <c r="Q570" s="20"/>
      <c r="R570" s="20"/>
      <c r="S570" s="20"/>
      <c r="T570" s="20"/>
      <c r="U570" s="209"/>
    </row>
    <row r="571" spans="1:21" x14ac:dyDescent="0.25">
      <c r="A571" s="12"/>
      <c r="B571" s="81"/>
      <c r="C571" s="13"/>
      <c r="D571" s="13"/>
      <c r="E571" s="80"/>
      <c r="F571" s="18"/>
      <c r="G571" s="80"/>
      <c r="H571" s="18"/>
      <c r="I571" s="89"/>
      <c r="J571" s="59"/>
      <c r="K571" s="59"/>
      <c r="L571" s="90"/>
      <c r="M571" s="153"/>
      <c r="N571" s="188"/>
      <c r="O571" s="20"/>
      <c r="P571" s="20"/>
      <c r="Q571" s="20"/>
      <c r="R571" s="20"/>
      <c r="S571" s="20"/>
      <c r="T571" s="20"/>
      <c r="U571" s="209"/>
    </row>
    <row r="572" spans="1:21" x14ac:dyDescent="0.25">
      <c r="A572" s="12"/>
      <c r="B572" s="81"/>
      <c r="C572" s="13"/>
      <c r="D572" s="13"/>
      <c r="E572" s="80"/>
      <c r="F572" s="18"/>
      <c r="G572" s="80"/>
      <c r="H572" s="18"/>
      <c r="I572" s="89"/>
      <c r="J572" s="59"/>
      <c r="K572" s="59"/>
      <c r="L572" s="90"/>
      <c r="M572" s="153"/>
      <c r="N572" s="188"/>
      <c r="O572" s="20"/>
      <c r="P572" s="20"/>
      <c r="Q572" s="20"/>
      <c r="R572" s="20"/>
      <c r="S572" s="20"/>
      <c r="T572" s="20"/>
      <c r="U572" s="209"/>
    </row>
    <row r="573" spans="1:21" x14ac:dyDescent="0.25">
      <c r="A573" s="12"/>
      <c r="B573" s="81"/>
      <c r="C573" s="13"/>
      <c r="D573" s="13"/>
      <c r="E573" s="80"/>
      <c r="F573" s="18"/>
      <c r="G573" s="80"/>
      <c r="H573" s="18"/>
      <c r="I573" s="89"/>
      <c r="J573" s="59"/>
      <c r="K573" s="59"/>
      <c r="L573" s="90"/>
      <c r="M573" s="153"/>
      <c r="N573" s="188"/>
      <c r="O573" s="20"/>
      <c r="P573" s="20"/>
      <c r="Q573" s="20"/>
      <c r="R573" s="20"/>
      <c r="S573" s="20"/>
      <c r="T573" s="20"/>
      <c r="U573" s="209"/>
    </row>
    <row r="574" spans="1:21" x14ac:dyDescent="0.25">
      <c r="A574" s="12"/>
      <c r="B574" s="81"/>
      <c r="C574" s="13"/>
      <c r="D574" s="13"/>
      <c r="E574" s="80"/>
      <c r="F574" s="18"/>
      <c r="G574" s="80"/>
      <c r="H574" s="18"/>
      <c r="I574" s="89"/>
      <c r="J574" s="59"/>
      <c r="K574" s="59"/>
      <c r="L574" s="90"/>
      <c r="M574" s="153"/>
      <c r="N574" s="188"/>
      <c r="O574" s="20"/>
      <c r="P574" s="20"/>
      <c r="Q574" s="20"/>
      <c r="R574" s="20"/>
      <c r="S574" s="20"/>
      <c r="T574" s="20"/>
      <c r="U574" s="209"/>
    </row>
    <row r="575" spans="1:21" x14ac:dyDescent="0.25">
      <c r="A575" s="12"/>
      <c r="B575" s="81"/>
      <c r="C575" s="13"/>
      <c r="D575" s="13"/>
      <c r="E575" s="80"/>
      <c r="F575" s="18"/>
      <c r="G575" s="80"/>
      <c r="H575" s="18"/>
      <c r="I575" s="89"/>
      <c r="J575" s="59"/>
      <c r="K575" s="59"/>
      <c r="L575" s="90"/>
      <c r="M575" s="153"/>
      <c r="N575" s="188"/>
      <c r="O575" s="20"/>
      <c r="P575" s="20"/>
      <c r="Q575" s="20"/>
      <c r="R575" s="20"/>
      <c r="S575" s="20"/>
      <c r="T575" s="20"/>
      <c r="U575" s="209"/>
    </row>
    <row r="576" spans="1:21" x14ac:dyDescent="0.25">
      <c r="A576" s="12"/>
      <c r="B576" s="81"/>
      <c r="C576" s="13"/>
      <c r="D576" s="13"/>
      <c r="E576" s="80"/>
      <c r="F576" s="18"/>
      <c r="G576" s="80"/>
      <c r="H576" s="18"/>
      <c r="I576" s="89"/>
      <c r="J576" s="59"/>
      <c r="K576" s="59"/>
      <c r="L576" s="90"/>
      <c r="M576" s="153"/>
      <c r="N576" s="188"/>
      <c r="O576" s="20"/>
      <c r="P576" s="20"/>
      <c r="Q576" s="20"/>
      <c r="R576" s="20"/>
      <c r="S576" s="20"/>
      <c r="T576" s="20"/>
      <c r="U576" s="209"/>
    </row>
    <row r="577" spans="1:21" x14ac:dyDescent="0.25">
      <c r="A577" s="12"/>
      <c r="B577" s="81"/>
      <c r="C577" s="13"/>
      <c r="D577" s="13"/>
      <c r="E577" s="80"/>
      <c r="F577" s="18"/>
      <c r="G577" s="80"/>
      <c r="H577" s="18"/>
      <c r="I577" s="89"/>
      <c r="J577" s="59"/>
      <c r="K577" s="59"/>
      <c r="L577" s="90"/>
      <c r="M577" s="153"/>
      <c r="N577" s="188"/>
      <c r="O577" s="20"/>
      <c r="P577" s="20"/>
      <c r="Q577" s="20"/>
      <c r="R577" s="20"/>
      <c r="S577" s="20"/>
      <c r="T577" s="20"/>
      <c r="U577" s="209"/>
    </row>
    <row r="578" spans="1:21" x14ac:dyDescent="0.25">
      <c r="A578" s="12"/>
      <c r="B578" s="81"/>
      <c r="C578" s="13"/>
      <c r="D578" s="13"/>
      <c r="E578" s="80"/>
      <c r="F578" s="18"/>
      <c r="G578" s="80"/>
      <c r="H578" s="18"/>
      <c r="I578" s="89"/>
      <c r="J578" s="59"/>
      <c r="K578" s="59"/>
      <c r="L578" s="90"/>
      <c r="M578" s="153"/>
      <c r="N578" s="188"/>
      <c r="O578" s="20"/>
      <c r="P578" s="20"/>
      <c r="Q578" s="20"/>
      <c r="R578" s="20"/>
      <c r="S578" s="20"/>
      <c r="T578" s="20"/>
      <c r="U578" s="209"/>
    </row>
    <row r="579" spans="1:21" x14ac:dyDescent="0.25">
      <c r="A579" s="12"/>
      <c r="B579" s="81"/>
      <c r="C579" s="13"/>
      <c r="D579" s="13"/>
      <c r="E579" s="80"/>
      <c r="F579" s="18"/>
      <c r="G579" s="80"/>
      <c r="H579" s="18"/>
      <c r="I579" s="89"/>
      <c r="J579" s="59"/>
      <c r="K579" s="59"/>
      <c r="L579" s="90"/>
      <c r="M579" s="153"/>
      <c r="N579" s="188"/>
      <c r="O579" s="20"/>
      <c r="P579" s="20"/>
      <c r="Q579" s="20"/>
      <c r="R579" s="20"/>
      <c r="S579" s="20"/>
      <c r="T579" s="20"/>
      <c r="U579" s="209"/>
    </row>
    <row r="580" spans="1:21" x14ac:dyDescent="0.25">
      <c r="A580" s="12"/>
      <c r="B580" s="81"/>
      <c r="C580" s="13"/>
      <c r="D580" s="13"/>
      <c r="E580" s="80"/>
      <c r="F580" s="18"/>
      <c r="G580" s="80"/>
      <c r="H580" s="18"/>
      <c r="I580" s="89"/>
      <c r="J580" s="59"/>
      <c r="K580" s="59"/>
      <c r="L580" s="90"/>
      <c r="M580" s="153"/>
      <c r="N580" s="188"/>
      <c r="O580" s="20"/>
      <c r="P580" s="20"/>
      <c r="Q580" s="20"/>
      <c r="R580" s="20"/>
      <c r="S580" s="20"/>
      <c r="T580" s="20"/>
      <c r="U580" s="209"/>
    </row>
    <row r="581" spans="1:21" x14ac:dyDescent="0.25">
      <c r="A581" s="12"/>
      <c r="B581" s="81"/>
      <c r="C581" s="13"/>
      <c r="D581" s="13"/>
      <c r="E581" s="80"/>
      <c r="F581" s="18"/>
      <c r="G581" s="80"/>
      <c r="H581" s="18"/>
      <c r="I581" s="89"/>
      <c r="J581" s="59"/>
      <c r="K581" s="59"/>
      <c r="L581" s="90"/>
      <c r="M581" s="153"/>
      <c r="N581" s="188"/>
      <c r="O581" s="20"/>
      <c r="P581" s="20"/>
      <c r="Q581" s="20"/>
      <c r="R581" s="20"/>
      <c r="S581" s="20"/>
      <c r="T581" s="20"/>
      <c r="U581" s="209"/>
    </row>
    <row r="582" spans="1:21" x14ac:dyDescent="0.25">
      <c r="A582" s="12"/>
      <c r="B582" s="81"/>
      <c r="C582" s="13"/>
      <c r="D582" s="13"/>
      <c r="E582" s="80"/>
      <c r="F582" s="18"/>
      <c r="G582" s="80"/>
      <c r="H582" s="18"/>
      <c r="I582" s="89"/>
      <c r="J582" s="59"/>
      <c r="K582" s="59"/>
      <c r="L582" s="90"/>
      <c r="M582" s="153"/>
      <c r="N582" s="188"/>
      <c r="O582" s="20"/>
      <c r="P582" s="20"/>
      <c r="Q582" s="20"/>
      <c r="R582" s="20"/>
      <c r="S582" s="20"/>
      <c r="T582" s="20"/>
      <c r="U582" s="209"/>
    </row>
    <row r="583" spans="1:21" x14ac:dyDescent="0.25">
      <c r="A583" s="12"/>
      <c r="B583" s="81"/>
      <c r="C583" s="13"/>
      <c r="D583" s="13"/>
      <c r="E583" s="80"/>
      <c r="F583" s="18"/>
      <c r="G583" s="80"/>
      <c r="H583" s="18"/>
      <c r="I583" s="89"/>
      <c r="J583" s="59"/>
      <c r="K583" s="59"/>
      <c r="L583" s="90"/>
      <c r="M583" s="153"/>
      <c r="N583" s="188"/>
      <c r="O583" s="20"/>
      <c r="P583" s="20"/>
      <c r="Q583" s="20"/>
      <c r="R583" s="20"/>
      <c r="S583" s="20"/>
      <c r="T583" s="20"/>
      <c r="U583" s="209"/>
    </row>
    <row r="584" spans="1:21" x14ac:dyDescent="0.25">
      <c r="A584" s="12"/>
      <c r="B584" s="81"/>
      <c r="C584" s="13"/>
      <c r="D584" s="13"/>
      <c r="E584" s="80"/>
      <c r="F584" s="18"/>
      <c r="G584" s="80"/>
      <c r="H584" s="18"/>
      <c r="I584" s="89"/>
      <c r="J584" s="59"/>
      <c r="K584" s="59"/>
      <c r="L584" s="90"/>
      <c r="M584" s="153"/>
      <c r="N584" s="188"/>
      <c r="O584" s="20"/>
      <c r="P584" s="20"/>
      <c r="Q584" s="20"/>
      <c r="R584" s="20"/>
      <c r="S584" s="20"/>
      <c r="T584" s="20"/>
      <c r="U584" s="209"/>
    </row>
    <row r="585" spans="1:21" x14ac:dyDescent="0.25">
      <c r="A585" s="12"/>
      <c r="B585" s="81"/>
      <c r="C585" s="13"/>
      <c r="D585" s="13"/>
      <c r="E585" s="80"/>
      <c r="F585" s="18"/>
      <c r="G585" s="80"/>
      <c r="H585" s="18"/>
      <c r="I585" s="89"/>
      <c r="J585" s="59"/>
      <c r="K585" s="59"/>
      <c r="L585" s="90"/>
      <c r="M585" s="153"/>
      <c r="N585" s="188"/>
      <c r="O585" s="20"/>
      <c r="P585" s="20"/>
      <c r="Q585" s="20"/>
      <c r="R585" s="20"/>
      <c r="S585" s="20"/>
      <c r="T585" s="20"/>
      <c r="U585" s="209"/>
    </row>
    <row r="586" spans="1:21" x14ac:dyDescent="0.25">
      <c r="A586" s="12"/>
      <c r="B586" s="81"/>
      <c r="C586" s="13"/>
      <c r="D586" s="13"/>
      <c r="E586" s="80"/>
      <c r="F586" s="18"/>
      <c r="G586" s="80"/>
      <c r="H586" s="18"/>
      <c r="I586" s="89"/>
      <c r="J586" s="59"/>
      <c r="K586" s="59"/>
      <c r="L586" s="90"/>
      <c r="M586" s="153"/>
      <c r="N586" s="188"/>
      <c r="O586" s="20"/>
      <c r="P586" s="20"/>
      <c r="Q586" s="20"/>
      <c r="R586" s="20"/>
      <c r="S586" s="20"/>
      <c r="T586" s="20"/>
      <c r="U586" s="209"/>
    </row>
    <row r="587" spans="1:21" x14ac:dyDescent="0.25">
      <c r="A587" s="12"/>
      <c r="B587" s="81"/>
      <c r="C587" s="13"/>
      <c r="D587" s="13"/>
      <c r="E587" s="80"/>
      <c r="F587" s="18"/>
      <c r="G587" s="80"/>
      <c r="H587" s="18"/>
      <c r="I587" s="89"/>
      <c r="J587" s="59"/>
      <c r="K587" s="59"/>
      <c r="L587" s="90"/>
      <c r="M587" s="153"/>
      <c r="N587" s="188"/>
      <c r="O587" s="20"/>
      <c r="P587" s="20"/>
      <c r="Q587" s="20"/>
      <c r="R587" s="20"/>
      <c r="S587" s="20"/>
      <c r="T587" s="20"/>
      <c r="U587" s="209"/>
    </row>
    <row r="588" spans="1:21" x14ac:dyDescent="0.25">
      <c r="A588" s="12"/>
      <c r="B588" s="81"/>
      <c r="C588" s="13"/>
      <c r="D588" s="13"/>
      <c r="E588" s="80"/>
      <c r="F588" s="18"/>
      <c r="G588" s="80"/>
      <c r="H588" s="18"/>
      <c r="I588" s="89"/>
      <c r="J588" s="59"/>
      <c r="K588" s="59"/>
      <c r="L588" s="90"/>
      <c r="M588" s="153"/>
      <c r="N588" s="188"/>
      <c r="O588" s="20"/>
      <c r="P588" s="20"/>
      <c r="Q588" s="20"/>
      <c r="R588" s="20"/>
      <c r="S588" s="20"/>
      <c r="T588" s="20"/>
      <c r="U588" s="209"/>
    </row>
    <row r="589" spans="1:21" x14ac:dyDescent="0.25">
      <c r="A589" s="12"/>
      <c r="B589" s="81"/>
      <c r="C589" s="13"/>
      <c r="D589" s="13"/>
      <c r="E589" s="80"/>
      <c r="F589" s="18"/>
      <c r="G589" s="80"/>
      <c r="H589" s="18"/>
      <c r="I589" s="89"/>
      <c r="J589" s="59"/>
      <c r="K589" s="59"/>
      <c r="L589" s="90"/>
      <c r="M589" s="153"/>
      <c r="N589" s="188"/>
      <c r="O589" s="20"/>
      <c r="P589" s="20"/>
      <c r="Q589" s="20"/>
      <c r="R589" s="20"/>
      <c r="S589" s="20"/>
      <c r="T589" s="20"/>
      <c r="U589" s="209"/>
    </row>
    <row r="590" spans="1:21" x14ac:dyDescent="0.25">
      <c r="A590" s="12"/>
      <c r="B590" s="81"/>
      <c r="C590" s="13"/>
      <c r="D590" s="13"/>
      <c r="E590" s="80"/>
      <c r="F590" s="18"/>
      <c r="G590" s="80"/>
      <c r="H590" s="18"/>
      <c r="I590" s="89"/>
      <c r="J590" s="59"/>
      <c r="K590" s="59"/>
      <c r="L590" s="90"/>
      <c r="M590" s="153"/>
      <c r="N590" s="188"/>
      <c r="O590" s="20"/>
      <c r="P590" s="20"/>
      <c r="Q590" s="20"/>
      <c r="R590" s="20"/>
      <c r="S590" s="20"/>
      <c r="T590" s="20"/>
      <c r="U590" s="209"/>
    </row>
  </sheetData>
  <mergeCells count="2">
    <mergeCell ref="A3:C3"/>
    <mergeCell ref="M3:N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808080"/>
  </sheetPr>
  <dimension ref="A1:B10"/>
  <sheetViews>
    <sheetView workbookViewId="0">
      <selection activeCell="B13" sqref="B13"/>
    </sheetView>
  </sheetViews>
  <sheetFormatPr baseColWidth="10" defaultColWidth="8.85546875" defaultRowHeight="15" x14ac:dyDescent="0.25"/>
  <cols>
    <col min="1" max="1" width="14" customWidth="1"/>
    <col min="2" max="2" width="136.140625" bestFit="1" customWidth="1"/>
  </cols>
  <sheetData>
    <row r="1" spans="1:2" x14ac:dyDescent="0.25">
      <c r="A1" s="34" t="s">
        <v>428</v>
      </c>
      <c r="B1" s="34" t="s">
        <v>429</v>
      </c>
    </row>
    <row r="2" spans="1:2" x14ac:dyDescent="0.25">
      <c r="A2" s="52"/>
    </row>
    <row r="3" spans="1:2" x14ac:dyDescent="0.25">
      <c r="A3" s="52"/>
    </row>
    <row r="4" spans="1:2" x14ac:dyDescent="0.25">
      <c r="A4" s="52"/>
    </row>
    <row r="6" spans="1:2" x14ac:dyDescent="0.25">
      <c r="A6" s="61"/>
    </row>
    <row r="7" spans="1:2" x14ac:dyDescent="0.25">
      <c r="A7" s="61"/>
    </row>
    <row r="8" spans="1:2" x14ac:dyDescent="0.25">
      <c r="A8" s="61"/>
    </row>
    <row r="9" spans="1:2" x14ac:dyDescent="0.25">
      <c r="A9" s="61"/>
    </row>
    <row r="10" spans="1:2" x14ac:dyDescent="0.25">
      <c r="A10" s="61"/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5A682-FE1E-4687-92F9-142DD37D67D1}">
  <dimension ref="A1:C133"/>
  <sheetViews>
    <sheetView workbookViewId="0"/>
  </sheetViews>
  <sheetFormatPr baseColWidth="10" defaultColWidth="11.42578125" defaultRowHeight="15" x14ac:dyDescent="0.25"/>
  <cols>
    <col min="1" max="1" width="19.140625" customWidth="1"/>
    <col min="2" max="2" width="29.5703125" customWidth="1"/>
    <col min="3" max="3" width="13.140625" customWidth="1"/>
  </cols>
  <sheetData>
    <row r="1" spans="1:3" ht="15.75" thickBot="1" x14ac:dyDescent="0.3">
      <c r="A1" s="40" t="s">
        <v>430</v>
      </c>
      <c r="B1" s="38" t="s">
        <v>431</v>
      </c>
      <c r="C1" t="s">
        <v>432</v>
      </c>
    </row>
    <row r="2" spans="1:3" ht="15.75" thickBot="1" x14ac:dyDescent="0.3">
      <c r="A2" s="41">
        <v>916381689</v>
      </c>
      <c r="B2" s="39" t="s">
        <v>433</v>
      </c>
      <c r="C2" t="s">
        <v>434</v>
      </c>
    </row>
    <row r="3" spans="1:3" ht="15.75" thickBot="1" x14ac:dyDescent="0.3">
      <c r="A3" s="41">
        <v>916381662</v>
      </c>
      <c r="B3" s="39" t="s">
        <v>435</v>
      </c>
      <c r="C3" t="s">
        <v>434</v>
      </c>
    </row>
    <row r="4" spans="1:3" ht="15.75" thickBot="1" x14ac:dyDescent="0.3">
      <c r="A4" s="41">
        <v>973445936</v>
      </c>
      <c r="B4" s="39" t="s">
        <v>436</v>
      </c>
      <c r="C4" t="s">
        <v>434</v>
      </c>
    </row>
    <row r="5" spans="1:3" ht="15.75" thickBot="1" x14ac:dyDescent="0.3">
      <c r="A5" s="41">
        <v>973597639</v>
      </c>
      <c r="B5" s="39" t="s">
        <v>437</v>
      </c>
      <c r="C5" t="s">
        <v>434</v>
      </c>
    </row>
    <row r="6" spans="1:3" ht="15.75" thickBot="1" x14ac:dyDescent="0.3">
      <c r="A6" s="41">
        <v>977010047</v>
      </c>
      <c r="B6" s="39" t="s">
        <v>438</v>
      </c>
      <c r="C6" t="s">
        <v>434</v>
      </c>
    </row>
    <row r="7" spans="1:3" ht="15.75" thickBot="1" x14ac:dyDescent="0.3">
      <c r="A7" s="41">
        <v>873893362</v>
      </c>
      <c r="B7" s="39" t="s">
        <v>439</v>
      </c>
      <c r="C7" t="s">
        <v>434</v>
      </c>
    </row>
    <row r="8" spans="1:3" ht="15.75" thickBot="1" x14ac:dyDescent="0.3">
      <c r="A8" s="41">
        <v>974796732</v>
      </c>
      <c r="B8" s="39" t="s">
        <v>440</v>
      </c>
      <c r="C8" t="s">
        <v>434</v>
      </c>
    </row>
    <row r="9" spans="1:3" ht="15.75" thickBot="1" x14ac:dyDescent="0.3">
      <c r="A9" s="41">
        <v>973470434</v>
      </c>
      <c r="B9" s="39" t="s">
        <v>441</v>
      </c>
      <c r="C9" t="s">
        <v>434</v>
      </c>
    </row>
    <row r="10" spans="1:3" ht="15.75" thickBot="1" x14ac:dyDescent="0.3">
      <c r="A10" s="41">
        <v>973454870</v>
      </c>
      <c r="B10" s="39" t="s">
        <v>442</v>
      </c>
      <c r="C10" t="s">
        <v>434</v>
      </c>
    </row>
    <row r="11" spans="1:3" ht="15.75" thickBot="1" x14ac:dyDescent="0.3">
      <c r="A11" s="41">
        <v>975183408</v>
      </c>
      <c r="B11" s="39" t="s">
        <v>443</v>
      </c>
      <c r="C11" t="s">
        <v>434</v>
      </c>
    </row>
    <row r="12" spans="1:3" ht="15.75" thickBot="1" x14ac:dyDescent="0.3">
      <c r="A12" s="41">
        <v>930333263</v>
      </c>
      <c r="B12" s="39" t="s">
        <v>444</v>
      </c>
      <c r="C12" t="s">
        <v>434</v>
      </c>
    </row>
    <row r="13" spans="1:3" ht="15.75" thickBot="1" x14ac:dyDescent="0.3">
      <c r="A13" s="41">
        <v>973383531</v>
      </c>
      <c r="B13" s="39" t="s">
        <v>445</v>
      </c>
      <c r="C13" t="s">
        <v>434</v>
      </c>
    </row>
    <row r="14" spans="1:3" ht="15.75" thickBot="1" x14ac:dyDescent="0.3">
      <c r="A14" s="41">
        <v>973383248</v>
      </c>
      <c r="B14" s="39" t="s">
        <v>446</v>
      </c>
      <c r="C14" t="s">
        <v>434</v>
      </c>
    </row>
    <row r="15" spans="1:3" ht="15.75" thickBot="1" x14ac:dyDescent="0.3">
      <c r="A15" s="41">
        <v>982367409</v>
      </c>
      <c r="B15" s="39" t="s">
        <v>447</v>
      </c>
      <c r="C15" t="s">
        <v>434</v>
      </c>
    </row>
    <row r="16" spans="1:3" ht="15.75" thickBot="1" x14ac:dyDescent="0.3">
      <c r="A16" s="41">
        <v>973346504</v>
      </c>
      <c r="B16" s="39" t="s">
        <v>448</v>
      </c>
      <c r="C16" t="s">
        <v>434</v>
      </c>
    </row>
    <row r="17" spans="1:3" ht="15.75" thickBot="1" x14ac:dyDescent="0.3">
      <c r="A17" s="41">
        <v>994875698</v>
      </c>
      <c r="B17" s="39" t="s">
        <v>449</v>
      </c>
      <c r="C17" t="s">
        <v>434</v>
      </c>
    </row>
    <row r="18" spans="1:3" ht="15.75" thickBot="1" x14ac:dyDescent="0.3">
      <c r="A18" s="41">
        <v>996006344</v>
      </c>
      <c r="B18" s="39" t="s">
        <v>450</v>
      </c>
      <c r="C18" t="s">
        <v>434</v>
      </c>
    </row>
    <row r="19" spans="1:3" ht="15.75" thickBot="1" x14ac:dyDescent="0.3">
      <c r="A19" s="41">
        <v>975314456</v>
      </c>
      <c r="B19" s="39" t="s">
        <v>451</v>
      </c>
      <c r="C19" t="s">
        <v>434</v>
      </c>
    </row>
    <row r="20" spans="1:3" ht="15.75" thickBot="1" x14ac:dyDescent="0.3">
      <c r="A20" s="41">
        <v>973782975</v>
      </c>
      <c r="B20" s="39" t="s">
        <v>452</v>
      </c>
      <c r="C20" t="s">
        <v>434</v>
      </c>
    </row>
    <row r="21" spans="1:3" ht="24.75" thickBot="1" x14ac:dyDescent="0.3">
      <c r="A21" s="41">
        <v>995319101</v>
      </c>
      <c r="B21" s="39" t="s">
        <v>453</v>
      </c>
      <c r="C21" t="s">
        <v>434</v>
      </c>
    </row>
    <row r="22" spans="1:3" ht="24.75" thickBot="1" x14ac:dyDescent="0.3">
      <c r="A22" s="41">
        <v>875028642</v>
      </c>
      <c r="B22" s="39" t="s">
        <v>454</v>
      </c>
      <c r="C22" t="s">
        <v>434</v>
      </c>
    </row>
    <row r="23" spans="1:3" ht="15.75" thickBot="1" x14ac:dyDescent="0.3">
      <c r="A23" s="41">
        <v>974838028</v>
      </c>
      <c r="B23" s="39" t="s">
        <v>455</v>
      </c>
      <c r="C23" t="s">
        <v>434</v>
      </c>
    </row>
    <row r="24" spans="1:3" ht="15.75" thickBot="1" x14ac:dyDescent="0.3">
      <c r="A24" s="41">
        <v>988541222</v>
      </c>
      <c r="B24" s="39" t="s">
        <v>456</v>
      </c>
      <c r="C24" t="s">
        <v>434</v>
      </c>
    </row>
    <row r="25" spans="1:3" ht="15.75" thickBot="1" x14ac:dyDescent="0.3">
      <c r="A25" s="41">
        <v>975266702</v>
      </c>
      <c r="B25" s="39" t="s">
        <v>457</v>
      </c>
      <c r="C25" t="s">
        <v>434</v>
      </c>
    </row>
    <row r="26" spans="1:3" ht="24.75" thickBot="1" x14ac:dyDescent="0.3">
      <c r="A26" s="41">
        <v>985773017</v>
      </c>
      <c r="B26" s="39" t="s">
        <v>458</v>
      </c>
      <c r="C26" t="s">
        <v>434</v>
      </c>
    </row>
    <row r="27" spans="1:3" ht="15.75" thickBot="1" x14ac:dyDescent="0.3">
      <c r="A27" s="41">
        <v>974703351</v>
      </c>
      <c r="B27" s="39" t="s">
        <v>459</v>
      </c>
      <c r="C27" t="s">
        <v>434</v>
      </c>
    </row>
    <row r="28" spans="1:3" ht="24.75" thickBot="1" x14ac:dyDescent="0.3">
      <c r="A28" s="41">
        <v>973337491</v>
      </c>
      <c r="B28" s="39" t="s">
        <v>460</v>
      </c>
      <c r="C28" t="s">
        <v>434</v>
      </c>
    </row>
    <row r="29" spans="1:3" ht="15.75" thickBot="1" x14ac:dyDescent="0.3">
      <c r="A29" s="41">
        <v>973337459</v>
      </c>
      <c r="B29" s="39" t="s">
        <v>461</v>
      </c>
      <c r="C29" t="s">
        <v>434</v>
      </c>
    </row>
    <row r="30" spans="1:3" ht="15.75" thickBot="1" x14ac:dyDescent="0.3">
      <c r="A30" s="41">
        <v>988820628</v>
      </c>
      <c r="B30" s="39" t="s">
        <v>462</v>
      </c>
      <c r="C30" t="s">
        <v>434</v>
      </c>
    </row>
    <row r="31" spans="1:3" ht="15.75" thickBot="1" x14ac:dyDescent="0.3">
      <c r="A31" s="41">
        <v>975048179</v>
      </c>
      <c r="B31" s="39" t="s">
        <v>463</v>
      </c>
      <c r="C31" t="s">
        <v>434</v>
      </c>
    </row>
    <row r="32" spans="1:3" ht="15.75" thickBot="1" x14ac:dyDescent="0.3">
      <c r="A32" s="41">
        <v>973457497</v>
      </c>
      <c r="B32" s="39" t="s">
        <v>464</v>
      </c>
      <c r="C32" t="s">
        <v>434</v>
      </c>
    </row>
    <row r="33" spans="1:3" ht="15.75" thickBot="1" x14ac:dyDescent="0.3">
      <c r="A33" s="41">
        <v>975183939</v>
      </c>
      <c r="B33" s="39" t="s">
        <v>465</v>
      </c>
      <c r="C33" t="s">
        <v>434</v>
      </c>
    </row>
    <row r="34" spans="1:3" ht="24.75" thickBot="1" x14ac:dyDescent="0.3">
      <c r="A34" s="41">
        <v>987532874</v>
      </c>
      <c r="B34" s="39" t="s">
        <v>466</v>
      </c>
      <c r="C34" t="s">
        <v>434</v>
      </c>
    </row>
    <row r="35" spans="1:3" ht="15.75" thickBot="1" x14ac:dyDescent="0.3">
      <c r="A35" s="41">
        <v>974294443</v>
      </c>
      <c r="B35" s="39" t="s">
        <v>467</v>
      </c>
      <c r="C35" t="s">
        <v>434</v>
      </c>
    </row>
    <row r="36" spans="1:3" ht="15.75" thickBot="1" x14ac:dyDescent="0.3">
      <c r="A36" s="41">
        <v>973471872</v>
      </c>
      <c r="B36" s="39" t="s">
        <v>468</v>
      </c>
      <c r="C36" t="s">
        <v>434</v>
      </c>
    </row>
    <row r="37" spans="1:3" ht="15.75" thickBot="1" x14ac:dyDescent="0.3">
      <c r="A37" s="41">
        <v>973382403</v>
      </c>
      <c r="B37" s="39" t="s">
        <v>469</v>
      </c>
      <c r="C37" t="s">
        <v>434</v>
      </c>
    </row>
    <row r="38" spans="1:3" ht="15.75" thickBot="1" x14ac:dyDescent="0.3">
      <c r="A38" s="41">
        <v>973383191</v>
      </c>
      <c r="B38" s="39" t="s">
        <v>470</v>
      </c>
      <c r="C38" t="s">
        <v>434</v>
      </c>
    </row>
    <row r="39" spans="1:3" ht="15.75" thickBot="1" x14ac:dyDescent="0.3">
      <c r="A39" s="41">
        <v>973469207</v>
      </c>
      <c r="B39" s="39" t="s">
        <v>471</v>
      </c>
      <c r="C39" t="s">
        <v>434</v>
      </c>
    </row>
    <row r="40" spans="1:3" ht="24.75" thickBot="1" x14ac:dyDescent="0.3">
      <c r="A40" s="41">
        <v>975315258</v>
      </c>
      <c r="B40" s="39" t="s">
        <v>472</v>
      </c>
      <c r="C40" t="s">
        <v>434</v>
      </c>
    </row>
    <row r="41" spans="1:3" ht="24.75" thickBot="1" x14ac:dyDescent="0.3">
      <c r="A41" s="41">
        <v>975315096</v>
      </c>
      <c r="B41" s="39" t="s">
        <v>473</v>
      </c>
      <c r="C41" t="s">
        <v>434</v>
      </c>
    </row>
    <row r="42" spans="1:3" ht="24.75" thickBot="1" x14ac:dyDescent="0.3">
      <c r="A42" s="41">
        <v>974737760</v>
      </c>
      <c r="B42" s="39" t="s">
        <v>474</v>
      </c>
      <c r="C42" t="s">
        <v>434</v>
      </c>
    </row>
    <row r="43" spans="1:3" ht="24.75" thickBot="1" x14ac:dyDescent="0.3">
      <c r="A43" s="41">
        <v>979468105</v>
      </c>
      <c r="B43" s="39" t="s">
        <v>475</v>
      </c>
      <c r="C43" t="s">
        <v>434</v>
      </c>
    </row>
    <row r="44" spans="1:3" ht="15.75" thickBot="1" x14ac:dyDescent="0.3">
      <c r="A44" s="41">
        <v>873885262</v>
      </c>
      <c r="B44" s="39" t="s">
        <v>476</v>
      </c>
      <c r="C44" t="s">
        <v>434</v>
      </c>
    </row>
    <row r="45" spans="1:3" ht="15.75" thickBot="1" x14ac:dyDescent="0.3">
      <c r="A45" s="41">
        <v>973456636</v>
      </c>
      <c r="B45" s="39" t="s">
        <v>477</v>
      </c>
      <c r="C45" t="s">
        <v>434</v>
      </c>
    </row>
    <row r="46" spans="1:3" ht="15.75" thickBot="1" x14ac:dyDescent="0.3">
      <c r="A46" s="41">
        <v>873349352</v>
      </c>
      <c r="B46" s="39" t="s">
        <v>478</v>
      </c>
      <c r="C46" t="s">
        <v>434</v>
      </c>
    </row>
    <row r="47" spans="1:3" ht="15.75" thickBot="1" x14ac:dyDescent="0.3">
      <c r="A47" s="41">
        <v>974102226</v>
      </c>
      <c r="B47" s="39" t="s">
        <v>479</v>
      </c>
      <c r="C47" t="s">
        <v>434</v>
      </c>
    </row>
    <row r="48" spans="1:3" ht="15.75" thickBot="1" x14ac:dyDescent="0.3">
      <c r="A48" s="41">
        <v>974305658</v>
      </c>
      <c r="B48" s="39" t="s">
        <v>480</v>
      </c>
      <c r="C48" t="s">
        <v>434</v>
      </c>
    </row>
    <row r="49" spans="1:3" ht="15.75" thickBot="1" x14ac:dyDescent="0.3">
      <c r="A49" s="41">
        <v>974157187</v>
      </c>
      <c r="B49" s="39" t="s">
        <v>481</v>
      </c>
      <c r="C49" t="s">
        <v>434</v>
      </c>
    </row>
    <row r="50" spans="1:3" ht="15.75" thickBot="1" x14ac:dyDescent="0.3">
      <c r="A50" s="41">
        <v>996005364</v>
      </c>
      <c r="B50" s="39" t="s">
        <v>482</v>
      </c>
      <c r="C50" t="s">
        <v>434</v>
      </c>
    </row>
    <row r="51" spans="1:3" ht="15.75" thickBot="1" x14ac:dyDescent="0.3">
      <c r="A51" s="41">
        <v>973469819</v>
      </c>
      <c r="B51" s="39" t="s">
        <v>483</v>
      </c>
      <c r="C51" t="s">
        <v>434</v>
      </c>
    </row>
    <row r="52" spans="1:3" ht="15.75" thickBot="1" x14ac:dyDescent="0.3">
      <c r="A52" s="41">
        <v>973454544</v>
      </c>
      <c r="B52" s="39" t="s">
        <v>484</v>
      </c>
      <c r="C52" t="s">
        <v>434</v>
      </c>
    </row>
    <row r="53" spans="1:3" ht="15.75" thickBot="1" x14ac:dyDescent="0.3">
      <c r="A53" s="41">
        <v>874800082</v>
      </c>
      <c r="B53" s="39" t="s">
        <v>485</v>
      </c>
      <c r="C53" t="s">
        <v>434</v>
      </c>
    </row>
    <row r="54" spans="1:3" ht="15.75" thickBot="1" x14ac:dyDescent="0.3">
      <c r="A54" s="41">
        <v>973448706</v>
      </c>
      <c r="B54" s="39" t="s">
        <v>486</v>
      </c>
      <c r="C54" t="s">
        <v>434</v>
      </c>
    </row>
    <row r="55" spans="1:3" ht="15.75" thickBot="1" x14ac:dyDescent="0.3">
      <c r="A55" s="41">
        <v>973352377</v>
      </c>
      <c r="B55" s="39" t="s">
        <v>487</v>
      </c>
      <c r="C55" t="s">
        <v>434</v>
      </c>
    </row>
    <row r="56" spans="1:3" ht="15.75" thickBot="1" x14ac:dyDescent="0.3">
      <c r="A56" s="41">
        <v>989536338</v>
      </c>
      <c r="B56" s="39" t="s">
        <v>488</v>
      </c>
      <c r="C56" t="s">
        <v>434</v>
      </c>
    </row>
    <row r="57" spans="1:3" ht="15.75" thickBot="1" x14ac:dyDescent="0.3">
      <c r="A57" s="41">
        <v>973817493</v>
      </c>
      <c r="B57" s="39" t="s">
        <v>489</v>
      </c>
      <c r="C57" t="s">
        <v>434</v>
      </c>
    </row>
    <row r="58" spans="1:3" ht="15.75" thickBot="1" x14ac:dyDescent="0.3">
      <c r="A58" s="41">
        <v>982451361</v>
      </c>
      <c r="B58" s="39" t="s">
        <v>490</v>
      </c>
      <c r="C58" t="s">
        <v>434</v>
      </c>
    </row>
    <row r="59" spans="1:3" ht="15.75" thickBot="1" x14ac:dyDescent="0.3">
      <c r="A59" s="41">
        <v>993131075</v>
      </c>
      <c r="B59" s="39" t="s">
        <v>491</v>
      </c>
      <c r="C59" t="s">
        <v>434</v>
      </c>
    </row>
    <row r="60" spans="1:3" ht="15.75" thickBot="1" x14ac:dyDescent="0.3">
      <c r="A60" s="41">
        <v>994249622</v>
      </c>
      <c r="B60" s="39" t="s">
        <v>492</v>
      </c>
      <c r="C60" t="s">
        <v>434</v>
      </c>
    </row>
    <row r="61" spans="1:3" ht="24.75" thickBot="1" x14ac:dyDescent="0.3">
      <c r="A61" s="41">
        <v>996000389</v>
      </c>
      <c r="B61" s="39" t="s">
        <v>493</v>
      </c>
      <c r="C61" t="s">
        <v>434</v>
      </c>
    </row>
    <row r="62" spans="1:3" ht="15.75" thickBot="1" x14ac:dyDescent="0.3">
      <c r="A62" s="41">
        <v>974703009</v>
      </c>
      <c r="B62" s="39" t="s">
        <v>494</v>
      </c>
      <c r="C62" t="s">
        <v>434</v>
      </c>
    </row>
    <row r="63" spans="1:3" ht="15.75" thickBot="1" x14ac:dyDescent="0.3">
      <c r="A63" s="41">
        <v>981232232</v>
      </c>
      <c r="B63" s="39" t="s">
        <v>495</v>
      </c>
      <c r="C63" t="s">
        <v>434</v>
      </c>
    </row>
    <row r="64" spans="1:3" ht="24.75" thickBot="1" x14ac:dyDescent="0.3">
      <c r="A64" s="41">
        <v>993804703</v>
      </c>
      <c r="B64" s="39" t="s">
        <v>496</v>
      </c>
      <c r="C64" t="s">
        <v>434</v>
      </c>
    </row>
    <row r="65" spans="1:3" ht="24.75" thickBot="1" x14ac:dyDescent="0.3">
      <c r="A65" s="41">
        <v>973269852</v>
      </c>
      <c r="B65" s="39" t="s">
        <v>497</v>
      </c>
      <c r="C65" t="s">
        <v>434</v>
      </c>
    </row>
    <row r="66" spans="1:3" ht="15.75" thickBot="1" x14ac:dyDescent="0.3">
      <c r="A66" s="41">
        <v>994915959</v>
      </c>
      <c r="B66" s="39" t="s">
        <v>498</v>
      </c>
      <c r="C66" t="s">
        <v>434</v>
      </c>
    </row>
    <row r="67" spans="1:3" ht="15.75" thickBot="1" x14ac:dyDescent="0.3">
      <c r="A67" s="41">
        <v>874116572</v>
      </c>
      <c r="B67" s="39" t="s">
        <v>499</v>
      </c>
      <c r="C67" t="s">
        <v>434</v>
      </c>
    </row>
    <row r="68" spans="1:3" ht="15.75" thickBot="1" x14ac:dyDescent="0.3">
      <c r="A68" s="41">
        <v>973449133</v>
      </c>
      <c r="B68" s="39" t="s">
        <v>500</v>
      </c>
      <c r="C68" t="s">
        <v>434</v>
      </c>
    </row>
    <row r="69" spans="1:3" ht="15.75" thickBot="1" x14ac:dyDescent="0.3">
      <c r="A69" s="41">
        <v>974156318</v>
      </c>
      <c r="B69" s="39" t="s">
        <v>501</v>
      </c>
      <c r="C69" t="s">
        <v>434</v>
      </c>
    </row>
    <row r="70" spans="1:3" ht="15.75" thickBot="1" x14ac:dyDescent="0.3">
      <c r="A70" s="41">
        <v>983214770</v>
      </c>
      <c r="B70" s="39" t="s">
        <v>502</v>
      </c>
      <c r="C70" t="s">
        <v>434</v>
      </c>
    </row>
    <row r="71" spans="1:3" ht="15.75" thickBot="1" x14ac:dyDescent="0.3">
      <c r="A71" s="41">
        <v>972209503</v>
      </c>
      <c r="B71" s="39" t="s">
        <v>503</v>
      </c>
      <c r="C71" t="s">
        <v>434</v>
      </c>
    </row>
    <row r="72" spans="1:3" ht="15.75" thickBot="1" x14ac:dyDescent="0.3">
      <c r="A72" s="41">
        <v>980098974</v>
      </c>
      <c r="B72" s="39" t="s">
        <v>504</v>
      </c>
      <c r="C72" t="s">
        <v>434</v>
      </c>
    </row>
    <row r="73" spans="1:3" ht="15.75" thickBot="1" x14ac:dyDescent="0.3">
      <c r="A73" s="41">
        <v>973304143</v>
      </c>
      <c r="B73" s="39" t="s">
        <v>505</v>
      </c>
      <c r="C73" t="s">
        <v>434</v>
      </c>
    </row>
    <row r="74" spans="1:3" ht="15.75" thickBot="1" x14ac:dyDescent="0.3">
      <c r="A74" s="41">
        <v>981133234</v>
      </c>
      <c r="B74" s="39" t="s">
        <v>506</v>
      </c>
      <c r="C74" t="s">
        <v>434</v>
      </c>
    </row>
    <row r="75" spans="1:3" ht="15.75" thickBot="1" x14ac:dyDescent="0.3">
      <c r="A75" s="41">
        <v>994947362</v>
      </c>
      <c r="B75" s="39" t="s">
        <v>507</v>
      </c>
      <c r="C75" t="s">
        <v>434</v>
      </c>
    </row>
    <row r="76" spans="1:3" ht="15.75" thickBot="1" x14ac:dyDescent="0.3">
      <c r="A76" s="41">
        <v>920560504</v>
      </c>
      <c r="B76" s="39" t="s">
        <v>508</v>
      </c>
      <c r="C76" t="s">
        <v>434</v>
      </c>
    </row>
    <row r="77" spans="1:3" ht="15.75" thickBot="1" x14ac:dyDescent="0.3">
      <c r="A77" s="41">
        <v>982926610</v>
      </c>
      <c r="B77" s="39" t="s">
        <v>509</v>
      </c>
      <c r="C77" t="s">
        <v>434</v>
      </c>
    </row>
    <row r="78" spans="1:3" ht="15.75" thickBot="1" x14ac:dyDescent="0.3">
      <c r="A78" s="41">
        <v>974702843</v>
      </c>
      <c r="B78" s="39" t="s">
        <v>510</v>
      </c>
      <c r="C78" t="s">
        <v>434</v>
      </c>
    </row>
    <row r="79" spans="1:3" ht="15.75" thickBot="1" x14ac:dyDescent="0.3">
      <c r="A79" s="41">
        <v>973479881</v>
      </c>
      <c r="B79" s="39" t="s">
        <v>511</v>
      </c>
      <c r="C79" t="s">
        <v>434</v>
      </c>
    </row>
    <row r="80" spans="1:3" ht="15.75" thickBot="1" x14ac:dyDescent="0.3">
      <c r="A80" s="41">
        <v>972138487</v>
      </c>
      <c r="B80" s="39" t="s">
        <v>512</v>
      </c>
      <c r="C80" t="s">
        <v>434</v>
      </c>
    </row>
    <row r="81" spans="1:3" ht="15.75" thickBot="1" x14ac:dyDescent="0.3">
      <c r="A81" s="41">
        <v>994915274</v>
      </c>
      <c r="B81" s="39" t="s">
        <v>513</v>
      </c>
      <c r="C81" t="s">
        <v>434</v>
      </c>
    </row>
    <row r="82" spans="1:3" ht="15.75" thickBot="1" x14ac:dyDescent="0.3">
      <c r="A82" s="41">
        <v>973469983</v>
      </c>
      <c r="B82" s="39" t="s">
        <v>514</v>
      </c>
      <c r="C82" t="s">
        <v>434</v>
      </c>
    </row>
    <row r="83" spans="1:3" ht="24.75" thickBot="1" x14ac:dyDescent="0.3">
      <c r="A83" s="41">
        <v>996004783</v>
      </c>
      <c r="B83" s="39" t="s">
        <v>515</v>
      </c>
      <c r="C83" t="s">
        <v>434</v>
      </c>
    </row>
    <row r="84" spans="1:3" ht="15.75" thickBot="1" x14ac:dyDescent="0.3">
      <c r="A84" s="41">
        <v>994902903</v>
      </c>
      <c r="B84" s="39" t="s">
        <v>516</v>
      </c>
      <c r="C84" t="s">
        <v>434</v>
      </c>
    </row>
    <row r="85" spans="1:3" ht="15.75" thickBot="1" x14ac:dyDescent="0.3">
      <c r="A85" s="41">
        <v>972517038</v>
      </c>
      <c r="B85" s="39" t="s">
        <v>517</v>
      </c>
      <c r="C85" t="s">
        <v>434</v>
      </c>
    </row>
    <row r="86" spans="1:3" ht="15.75" thickBot="1" x14ac:dyDescent="0.3">
      <c r="A86" s="41">
        <v>975185117</v>
      </c>
      <c r="B86" s="39" t="s">
        <v>518</v>
      </c>
      <c r="C86" t="s">
        <v>434</v>
      </c>
    </row>
    <row r="87" spans="1:3" ht="15.75" thickBot="1" x14ac:dyDescent="0.3">
      <c r="A87" s="41">
        <v>874703362</v>
      </c>
      <c r="B87" s="39" t="s">
        <v>519</v>
      </c>
      <c r="C87" t="s">
        <v>434</v>
      </c>
    </row>
    <row r="88" spans="1:3" ht="15.75" thickBot="1" x14ac:dyDescent="0.3">
      <c r="A88" s="41">
        <v>973455710</v>
      </c>
      <c r="B88" s="39" t="s">
        <v>520</v>
      </c>
      <c r="C88" t="s">
        <v>434</v>
      </c>
    </row>
    <row r="89" spans="1:3" ht="15.75" thickBot="1" x14ac:dyDescent="0.3">
      <c r="A89" s="41">
        <v>974703386</v>
      </c>
      <c r="B89" s="39" t="s">
        <v>521</v>
      </c>
      <c r="C89" t="s">
        <v>434</v>
      </c>
    </row>
    <row r="90" spans="1:3" ht="15.75" thickBot="1" x14ac:dyDescent="0.3">
      <c r="A90" s="41">
        <v>995119560</v>
      </c>
      <c r="B90" s="39" t="s">
        <v>522</v>
      </c>
      <c r="C90" t="s">
        <v>434</v>
      </c>
    </row>
    <row r="91" spans="1:3" ht="24.75" thickBot="1" x14ac:dyDescent="0.3">
      <c r="A91" s="41">
        <v>974725142</v>
      </c>
      <c r="B91" s="39" t="s">
        <v>523</v>
      </c>
      <c r="C91" t="s">
        <v>434</v>
      </c>
    </row>
    <row r="92" spans="1:3" ht="15.75" thickBot="1" x14ac:dyDescent="0.3">
      <c r="A92" s="41">
        <v>889857072</v>
      </c>
      <c r="B92" s="39" t="s">
        <v>524</v>
      </c>
      <c r="C92" t="s">
        <v>434</v>
      </c>
    </row>
    <row r="93" spans="1:3" ht="15.75" thickBot="1" x14ac:dyDescent="0.3">
      <c r="A93" s="41">
        <v>974224356</v>
      </c>
      <c r="B93" s="39" t="s">
        <v>525</v>
      </c>
      <c r="C93" t="s">
        <v>434</v>
      </c>
    </row>
    <row r="94" spans="1:3" ht="24.75" thickBot="1" x14ac:dyDescent="0.3">
      <c r="A94" s="41">
        <v>979781857</v>
      </c>
      <c r="B94" s="39" t="s">
        <v>526</v>
      </c>
      <c r="C94" t="s">
        <v>434</v>
      </c>
    </row>
    <row r="95" spans="1:3" ht="15.75" thickBot="1" x14ac:dyDescent="0.3">
      <c r="A95" s="41">
        <v>974142740</v>
      </c>
      <c r="B95" s="39" t="s">
        <v>527</v>
      </c>
      <c r="C95" t="s">
        <v>434</v>
      </c>
    </row>
    <row r="96" spans="1:3" ht="15.75" thickBot="1" x14ac:dyDescent="0.3">
      <c r="A96" s="41">
        <v>931679007</v>
      </c>
      <c r="B96" s="39" t="s">
        <v>528</v>
      </c>
      <c r="C96" t="s">
        <v>434</v>
      </c>
    </row>
    <row r="97" spans="1:3" ht="15.75" thickBot="1" x14ac:dyDescent="0.3">
      <c r="A97" s="41">
        <v>973448633</v>
      </c>
      <c r="B97" s="39" t="s">
        <v>529</v>
      </c>
      <c r="C97" t="s">
        <v>434</v>
      </c>
    </row>
    <row r="98" spans="1:3" ht="15.75" thickBot="1" x14ac:dyDescent="0.3">
      <c r="A98" s="41">
        <v>974857561</v>
      </c>
      <c r="B98" s="39" t="s">
        <v>530</v>
      </c>
      <c r="C98" t="s">
        <v>434</v>
      </c>
    </row>
    <row r="99" spans="1:3" ht="15.75" thickBot="1" x14ac:dyDescent="0.3">
      <c r="A99" s="41">
        <v>973382322</v>
      </c>
      <c r="B99" s="39" t="s">
        <v>531</v>
      </c>
      <c r="C99" t="s">
        <v>434</v>
      </c>
    </row>
    <row r="100" spans="1:3" ht="15.75" thickBot="1" x14ac:dyDescent="0.3">
      <c r="A100" s="41">
        <v>993266361</v>
      </c>
      <c r="B100" s="39" t="s">
        <v>532</v>
      </c>
      <c r="C100" t="s">
        <v>434</v>
      </c>
    </row>
    <row r="101" spans="1:3" ht="24.75" thickBot="1" x14ac:dyDescent="0.3">
      <c r="A101" s="41">
        <v>981098749</v>
      </c>
      <c r="B101" s="39" t="s">
        <v>533</v>
      </c>
      <c r="C101" t="s">
        <v>434</v>
      </c>
    </row>
    <row r="102" spans="1:3" ht="15.75" thickBot="1" x14ac:dyDescent="0.3">
      <c r="A102" s="41">
        <v>973489321</v>
      </c>
      <c r="B102" s="39" t="s">
        <v>534</v>
      </c>
      <c r="C102" t="s">
        <v>434</v>
      </c>
    </row>
    <row r="103" spans="1:3" ht="15.75" thickBot="1" x14ac:dyDescent="0.3">
      <c r="A103" s="41">
        <v>973494368</v>
      </c>
      <c r="B103" s="39" t="s">
        <v>535</v>
      </c>
      <c r="C103" t="s">
        <v>434</v>
      </c>
    </row>
    <row r="104" spans="1:3" ht="15.75" thickBot="1" x14ac:dyDescent="0.3">
      <c r="A104" s="41">
        <v>979740530</v>
      </c>
      <c r="B104" s="39" t="s">
        <v>536</v>
      </c>
      <c r="C104" t="s">
        <v>434</v>
      </c>
    </row>
    <row r="105" spans="1:3" ht="15.75" thickBot="1" x14ac:dyDescent="0.3">
      <c r="A105" s="41">
        <v>996000540</v>
      </c>
      <c r="B105" s="39" t="s">
        <v>537</v>
      </c>
      <c r="C105" t="s">
        <v>434</v>
      </c>
    </row>
    <row r="106" spans="1:3" ht="15.75" thickBot="1" x14ac:dyDescent="0.3">
      <c r="A106" s="41">
        <v>974798670</v>
      </c>
      <c r="B106" s="39" t="s">
        <v>538</v>
      </c>
      <c r="C106" t="s">
        <v>434</v>
      </c>
    </row>
    <row r="107" spans="1:3" ht="15.75" thickBot="1" x14ac:dyDescent="0.3">
      <c r="A107" s="41">
        <v>973390953</v>
      </c>
      <c r="B107" s="39" t="s">
        <v>539</v>
      </c>
      <c r="C107" t="s">
        <v>434</v>
      </c>
    </row>
    <row r="108" spans="1:3" ht="15.75" thickBot="1" x14ac:dyDescent="0.3">
      <c r="A108" s="41">
        <v>875211382</v>
      </c>
      <c r="B108" s="39" t="s">
        <v>540</v>
      </c>
      <c r="C108" t="s">
        <v>434</v>
      </c>
    </row>
    <row r="109" spans="1:3" ht="15.75" thickBot="1" x14ac:dyDescent="0.3">
      <c r="A109" s="41">
        <v>985917981</v>
      </c>
      <c r="B109" s="39" t="s">
        <v>541</v>
      </c>
      <c r="C109" t="s">
        <v>434</v>
      </c>
    </row>
    <row r="110" spans="1:3" ht="15.75" thickBot="1" x14ac:dyDescent="0.3">
      <c r="A110" s="41">
        <v>974197901</v>
      </c>
      <c r="B110" s="39" t="s">
        <v>542</v>
      </c>
      <c r="C110" t="s">
        <v>434</v>
      </c>
    </row>
    <row r="111" spans="1:3" ht="15.75" thickBot="1" x14ac:dyDescent="0.3">
      <c r="A111" s="41">
        <v>973456458</v>
      </c>
      <c r="B111" s="39" t="s">
        <v>543</v>
      </c>
      <c r="C111" t="s">
        <v>434</v>
      </c>
    </row>
    <row r="112" spans="1:3" ht="15.75" thickBot="1" x14ac:dyDescent="0.3">
      <c r="A112" s="41">
        <v>987751894</v>
      </c>
      <c r="B112" s="39" t="s">
        <v>544</v>
      </c>
      <c r="C112" t="s">
        <v>434</v>
      </c>
    </row>
    <row r="113" spans="1:3" ht="15.75" thickBot="1" x14ac:dyDescent="0.3">
      <c r="A113" s="41">
        <v>973535765</v>
      </c>
      <c r="B113" s="39" t="s">
        <v>545</v>
      </c>
      <c r="C113" t="s">
        <v>434</v>
      </c>
    </row>
    <row r="114" spans="1:3" ht="15.75" thickBot="1" x14ac:dyDescent="0.3">
      <c r="A114" s="41">
        <v>973772503</v>
      </c>
      <c r="B114" s="39" t="s">
        <v>546</v>
      </c>
      <c r="C114" t="s">
        <v>434</v>
      </c>
    </row>
    <row r="115" spans="1:3" ht="15.75" thickBot="1" x14ac:dyDescent="0.3">
      <c r="A115" s="41">
        <v>996006158</v>
      </c>
      <c r="B115" s="39" t="s">
        <v>547</v>
      </c>
      <c r="C115" t="s">
        <v>434</v>
      </c>
    </row>
    <row r="116" spans="1:3" ht="15.75" thickBot="1" x14ac:dyDescent="0.3">
      <c r="A116" s="41">
        <v>974194678</v>
      </c>
      <c r="B116" s="39" t="s">
        <v>548</v>
      </c>
      <c r="C116" t="s">
        <v>434</v>
      </c>
    </row>
    <row r="117" spans="1:3" ht="15.75" thickBot="1" x14ac:dyDescent="0.3">
      <c r="A117" s="41">
        <v>975266842</v>
      </c>
      <c r="B117" s="39" t="s">
        <v>549</v>
      </c>
      <c r="C117" t="s">
        <v>434</v>
      </c>
    </row>
    <row r="118" spans="1:3" ht="15.75" thickBot="1" x14ac:dyDescent="0.3">
      <c r="A118" s="41">
        <v>994274406</v>
      </c>
      <c r="B118" s="39" t="s">
        <v>550</v>
      </c>
      <c r="C118" t="s">
        <v>434</v>
      </c>
    </row>
    <row r="119" spans="1:3" ht="24.75" thickBot="1" x14ac:dyDescent="0.3">
      <c r="A119" s="41">
        <v>974703408</v>
      </c>
      <c r="B119" s="39" t="s">
        <v>551</v>
      </c>
      <c r="C119" t="s">
        <v>434</v>
      </c>
    </row>
    <row r="120" spans="1:3" ht="15.75" thickBot="1" x14ac:dyDescent="0.3">
      <c r="A120" s="41">
        <v>974156458</v>
      </c>
      <c r="B120" s="39" t="s">
        <v>552</v>
      </c>
      <c r="C120" t="s">
        <v>434</v>
      </c>
    </row>
    <row r="121" spans="1:3" ht="15.75" thickBot="1" x14ac:dyDescent="0.3">
      <c r="A121" s="41">
        <v>973334875</v>
      </c>
      <c r="B121" s="39" t="s">
        <v>553</v>
      </c>
      <c r="C121" t="s">
        <v>434</v>
      </c>
    </row>
    <row r="122" spans="1:3" ht="15.75" thickBot="1" x14ac:dyDescent="0.3">
      <c r="A122" s="41">
        <v>972339563</v>
      </c>
      <c r="B122" s="39" t="s">
        <v>554</v>
      </c>
      <c r="C122" t="s">
        <v>434</v>
      </c>
    </row>
    <row r="123" spans="1:3" ht="15.75" thickBot="1" x14ac:dyDescent="0.3">
      <c r="A123" s="41">
        <v>983604560</v>
      </c>
      <c r="B123" s="39" t="s">
        <v>555</v>
      </c>
      <c r="C123" t="s">
        <v>434</v>
      </c>
    </row>
    <row r="124" spans="1:3" ht="15.75" thickBot="1" x14ac:dyDescent="0.3">
      <c r="A124" s="41">
        <v>973763881</v>
      </c>
      <c r="B124" s="39" t="s">
        <v>556</v>
      </c>
      <c r="C124" t="s">
        <v>434</v>
      </c>
    </row>
    <row r="125" spans="1:3" ht="15.75" thickBot="1" x14ac:dyDescent="0.3">
      <c r="A125" s="41">
        <v>973456466</v>
      </c>
      <c r="B125" s="39" t="s">
        <v>557</v>
      </c>
      <c r="C125" t="s">
        <v>434</v>
      </c>
    </row>
    <row r="126" spans="1:3" ht="15.75" thickBot="1" x14ac:dyDescent="0.3">
      <c r="A126" s="41">
        <v>973458515</v>
      </c>
      <c r="B126" s="39" t="s">
        <v>558</v>
      </c>
      <c r="C126" t="s">
        <v>434</v>
      </c>
    </row>
    <row r="127" spans="1:3" ht="24.75" thickBot="1" x14ac:dyDescent="0.3">
      <c r="A127" s="41">
        <v>990635498</v>
      </c>
      <c r="B127" s="39" t="s">
        <v>559</v>
      </c>
      <c r="C127" t="s">
        <v>434</v>
      </c>
    </row>
    <row r="128" spans="1:3" ht="15.75" thickBot="1" x14ac:dyDescent="0.3">
      <c r="A128" s="41">
        <v>990635285</v>
      </c>
      <c r="B128" s="39" t="s">
        <v>560</v>
      </c>
      <c r="C128" t="s">
        <v>434</v>
      </c>
    </row>
    <row r="129" spans="1:3" ht="15.75" thickBot="1" x14ac:dyDescent="0.3">
      <c r="A129" s="41">
        <v>991843876</v>
      </c>
      <c r="B129" s="39" t="s">
        <v>561</v>
      </c>
      <c r="C129" t="s">
        <v>434</v>
      </c>
    </row>
    <row r="130" spans="1:3" ht="15.75" thickBot="1" x14ac:dyDescent="0.3">
      <c r="A130" s="41">
        <v>973454528</v>
      </c>
      <c r="B130" s="39" t="s">
        <v>562</v>
      </c>
      <c r="C130" t="s">
        <v>434</v>
      </c>
    </row>
    <row r="131" spans="1:3" ht="15.75" thickBot="1" x14ac:dyDescent="0.3">
      <c r="A131" s="41">
        <v>972290920</v>
      </c>
      <c r="B131" s="39" t="s">
        <v>563</v>
      </c>
      <c r="C131" t="s">
        <v>434</v>
      </c>
    </row>
    <row r="132" spans="1:3" ht="15.75" thickBot="1" x14ac:dyDescent="0.3">
      <c r="A132" s="41">
        <v>993481947</v>
      </c>
      <c r="B132" s="39" t="s">
        <v>564</v>
      </c>
      <c r="C132" t="s">
        <v>434</v>
      </c>
    </row>
    <row r="133" spans="1:3" ht="15.75" thickBot="1" x14ac:dyDescent="0.3">
      <c r="A133" s="41">
        <v>973877070</v>
      </c>
      <c r="B133" s="39" t="s">
        <v>565</v>
      </c>
      <c r="C133" t="s">
        <v>434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64064-23FB-4170-A71F-199C2DFCB63C}">
  <dimension ref="A1:X371"/>
  <sheetViews>
    <sheetView zoomScaleNormal="100" workbookViewId="0"/>
  </sheetViews>
  <sheetFormatPr baseColWidth="10" defaultColWidth="11.42578125" defaultRowHeight="15" x14ac:dyDescent="0.25"/>
  <cols>
    <col min="1" max="1" width="13.5703125" customWidth="1"/>
    <col min="2" max="2" width="15.140625" customWidth="1"/>
    <col min="3" max="4" width="11.5703125" bestFit="1" customWidth="1"/>
    <col min="5" max="5" width="11.5703125" customWidth="1"/>
    <col min="6" max="6" width="12.5703125" customWidth="1"/>
    <col min="16" max="16" width="33.42578125" customWidth="1"/>
    <col min="24" max="24" width="16.42578125" customWidth="1"/>
  </cols>
  <sheetData>
    <row r="1" spans="1:24" x14ac:dyDescent="0.25">
      <c r="A1" t="s">
        <v>566</v>
      </c>
      <c r="B1" t="s">
        <v>567</v>
      </c>
      <c r="C1" t="s">
        <v>568</v>
      </c>
      <c r="D1" t="s">
        <v>569</v>
      </c>
      <c r="E1" t="s">
        <v>35</v>
      </c>
      <c r="F1" t="s">
        <v>312</v>
      </c>
      <c r="I1" t="s">
        <v>570</v>
      </c>
    </row>
    <row r="2" spans="1:24" x14ac:dyDescent="0.25">
      <c r="A2">
        <v>4201</v>
      </c>
      <c r="B2" t="s">
        <v>571</v>
      </c>
      <c r="C2" t="s">
        <v>572</v>
      </c>
      <c r="D2">
        <v>2</v>
      </c>
      <c r="E2">
        <f>_xlfn.XLOOKUP(arbgiveravg[[#This Row],[Sone]],arbeidsgiveravgift[Sone],arbeidsgiveravgift[Sats])</f>
        <v>0.106</v>
      </c>
      <c r="T2" t="s">
        <v>573</v>
      </c>
      <c r="U2" t="s">
        <v>574</v>
      </c>
      <c r="W2" t="s">
        <v>575</v>
      </c>
      <c r="X2" t="s">
        <v>576</v>
      </c>
    </row>
    <row r="3" spans="1:24" x14ac:dyDescent="0.25">
      <c r="A3">
        <v>4202</v>
      </c>
      <c r="B3" t="s">
        <v>577</v>
      </c>
      <c r="C3" t="s">
        <v>572</v>
      </c>
      <c r="D3">
        <v>1</v>
      </c>
      <c r="E3">
        <f>_xlfn.XLOOKUP(arbgiveravg[[#This Row],[Sone]],arbeidsgiveravgift[Sone],arbeidsgiveravgift[Sats])</f>
        <v>0.14099999999999999</v>
      </c>
      <c r="J3" t="s">
        <v>569</v>
      </c>
      <c r="K3" t="s">
        <v>35</v>
      </c>
      <c r="O3" t="s">
        <v>575</v>
      </c>
      <c r="P3" s="53" t="s">
        <v>578</v>
      </c>
      <c r="Q3" t="s">
        <v>579</v>
      </c>
      <c r="S3" t="s">
        <v>580</v>
      </c>
      <c r="W3">
        <v>1</v>
      </c>
      <c r="X3" t="s">
        <v>6</v>
      </c>
    </row>
    <row r="4" spans="1:24" x14ac:dyDescent="0.25">
      <c r="A4">
        <v>4203</v>
      </c>
      <c r="B4" t="s">
        <v>581</v>
      </c>
      <c r="C4" t="s">
        <v>572</v>
      </c>
      <c r="D4">
        <v>1</v>
      </c>
      <c r="E4">
        <f>_xlfn.XLOOKUP(arbgiveravg[[#This Row],[Sone]],arbeidsgiveravgift[Sone],arbeidsgiveravgift[Sats])</f>
        <v>0.14099999999999999</v>
      </c>
      <c r="J4">
        <v>1</v>
      </c>
      <c r="K4" s="42">
        <v>0.14099999999999999</v>
      </c>
      <c r="O4">
        <v>1</v>
      </c>
      <c r="P4" t="s">
        <v>113</v>
      </c>
      <c r="W4">
        <v>2</v>
      </c>
      <c r="X4" t="s">
        <v>161</v>
      </c>
    </row>
    <row r="5" spans="1:24" x14ac:dyDescent="0.25">
      <c r="A5">
        <v>4204</v>
      </c>
      <c r="B5" t="s">
        <v>582</v>
      </c>
      <c r="C5" t="s">
        <v>572</v>
      </c>
      <c r="D5">
        <v>1</v>
      </c>
      <c r="E5">
        <f>_xlfn.XLOOKUP(arbgiveravg[[#This Row],[Sone]],arbeidsgiveravgift[Sone],arbeidsgiveravgift[Sats])</f>
        <v>0.14099999999999999</v>
      </c>
      <c r="J5" t="s">
        <v>583</v>
      </c>
      <c r="K5" s="42">
        <v>0.106</v>
      </c>
      <c r="O5">
        <v>2</v>
      </c>
      <c r="P5" t="s">
        <v>116</v>
      </c>
      <c r="W5">
        <v>3</v>
      </c>
      <c r="X5" t="s">
        <v>584</v>
      </c>
    </row>
    <row r="6" spans="1:24" x14ac:dyDescent="0.25">
      <c r="A6">
        <v>4205</v>
      </c>
      <c r="B6" t="s">
        <v>585</v>
      </c>
      <c r="C6" t="s">
        <v>572</v>
      </c>
      <c r="D6">
        <v>1</v>
      </c>
      <c r="E6">
        <f>_xlfn.XLOOKUP(arbgiveravg[[#This Row],[Sone]],arbeidsgiveravgift[Sone],arbeidsgiveravgift[Sats])</f>
        <v>0.14099999999999999</v>
      </c>
      <c r="J6">
        <v>2</v>
      </c>
      <c r="K6" s="42">
        <v>0.106</v>
      </c>
      <c r="O6">
        <v>3</v>
      </c>
      <c r="P6" t="s">
        <v>119</v>
      </c>
    </row>
    <row r="7" spans="1:24" x14ac:dyDescent="0.25">
      <c r="A7">
        <v>4206</v>
      </c>
      <c r="B7" t="s">
        <v>586</v>
      </c>
      <c r="C7" t="s">
        <v>572</v>
      </c>
      <c r="D7">
        <v>1</v>
      </c>
      <c r="E7">
        <f>_xlfn.XLOOKUP(arbgiveravg[[#This Row],[Sone]],arbeidsgiveravgift[Sone],arbeidsgiveravgift[Sats])</f>
        <v>0.14099999999999999</v>
      </c>
      <c r="J7">
        <v>3</v>
      </c>
      <c r="K7" s="42">
        <v>6.4000000000000001E-2</v>
      </c>
      <c r="O7">
        <v>4</v>
      </c>
      <c r="P7" t="s">
        <v>122</v>
      </c>
    </row>
    <row r="8" spans="1:24" x14ac:dyDescent="0.25">
      <c r="A8">
        <v>4207</v>
      </c>
      <c r="B8" t="s">
        <v>587</v>
      </c>
      <c r="C8" t="s">
        <v>572</v>
      </c>
      <c r="D8">
        <v>1</v>
      </c>
      <c r="E8">
        <f>_xlfn.XLOOKUP(arbgiveravg[[#This Row],[Sone]],arbeidsgiveravgift[Sone],arbeidsgiveravgift[Sats])</f>
        <v>0.14099999999999999</v>
      </c>
      <c r="J8">
        <v>4</v>
      </c>
      <c r="K8" s="42">
        <v>5.0999999999999997E-2</v>
      </c>
      <c r="O8">
        <v>5</v>
      </c>
      <c r="P8" t="s">
        <v>125</v>
      </c>
    </row>
    <row r="9" spans="1:24" x14ac:dyDescent="0.25">
      <c r="A9">
        <v>4211</v>
      </c>
      <c r="B9" t="s">
        <v>588</v>
      </c>
      <c r="C9" t="s">
        <v>572</v>
      </c>
      <c r="D9">
        <v>2</v>
      </c>
      <c r="E9">
        <f>_xlfn.XLOOKUP(arbgiveravg[[#This Row],[Sone]],arbeidsgiveravgift[Sone],arbeidsgiveravgift[Sats])</f>
        <v>0.106</v>
      </c>
      <c r="J9" t="s">
        <v>589</v>
      </c>
      <c r="K9" s="42">
        <v>7.9000000000000001E-2</v>
      </c>
      <c r="O9">
        <v>6</v>
      </c>
      <c r="P9" t="s">
        <v>128</v>
      </c>
    </row>
    <row r="10" spans="1:24" x14ac:dyDescent="0.25">
      <c r="A10">
        <v>4212</v>
      </c>
      <c r="B10" t="s">
        <v>590</v>
      </c>
      <c r="C10" t="s">
        <v>572</v>
      </c>
      <c r="D10">
        <v>1</v>
      </c>
      <c r="E10">
        <f>_xlfn.XLOOKUP(arbgiveravg[[#This Row],[Sone]],arbeidsgiveravgift[Sone],arbeidsgiveravgift[Sats])</f>
        <v>0.14099999999999999</v>
      </c>
      <c r="J10">
        <v>5</v>
      </c>
      <c r="K10" s="43">
        <v>0</v>
      </c>
      <c r="O10">
        <v>7</v>
      </c>
      <c r="P10" t="s">
        <v>131</v>
      </c>
    </row>
    <row r="11" spans="1:24" x14ac:dyDescent="0.25">
      <c r="A11">
        <v>4213</v>
      </c>
      <c r="B11" t="s">
        <v>591</v>
      </c>
      <c r="C11" t="s">
        <v>572</v>
      </c>
      <c r="D11">
        <v>1</v>
      </c>
      <c r="E11">
        <f>_xlfn.XLOOKUP(arbgiveravg[[#This Row],[Sone]],arbeidsgiveravgift[Sone],arbeidsgiveravgift[Sats])</f>
        <v>0.14099999999999999</v>
      </c>
      <c r="O11">
        <v>8</v>
      </c>
      <c r="P11" t="s">
        <v>134</v>
      </c>
    </row>
    <row r="12" spans="1:24" x14ac:dyDescent="0.25">
      <c r="A12">
        <v>4214</v>
      </c>
      <c r="B12" t="s">
        <v>592</v>
      </c>
      <c r="C12" t="s">
        <v>572</v>
      </c>
      <c r="D12">
        <v>1</v>
      </c>
      <c r="E12">
        <f>_xlfn.XLOOKUP(arbgiveravg[[#This Row],[Sone]],arbeidsgiveravgift[Sone],arbeidsgiveravgift[Sats])</f>
        <v>0.14099999999999999</v>
      </c>
      <c r="O12">
        <v>9</v>
      </c>
      <c r="P12" t="s">
        <v>137</v>
      </c>
    </row>
    <row r="13" spans="1:24" x14ac:dyDescent="0.25">
      <c r="A13">
        <v>4215</v>
      </c>
      <c r="B13" t="s">
        <v>593</v>
      </c>
      <c r="C13" t="s">
        <v>572</v>
      </c>
      <c r="D13">
        <v>1</v>
      </c>
      <c r="E13">
        <f>_xlfn.XLOOKUP(arbgiveravg[[#This Row],[Sone]],arbeidsgiveravgift[Sone],arbeidsgiveravgift[Sats])</f>
        <v>0.14099999999999999</v>
      </c>
      <c r="O13">
        <v>10</v>
      </c>
      <c r="P13" t="s">
        <v>141</v>
      </c>
    </row>
    <row r="14" spans="1:24" x14ac:dyDescent="0.25">
      <c r="A14">
        <v>4216</v>
      </c>
      <c r="B14" t="s">
        <v>594</v>
      </c>
      <c r="C14" t="s">
        <v>572</v>
      </c>
      <c r="D14">
        <v>1</v>
      </c>
      <c r="E14">
        <f>_xlfn.XLOOKUP(arbgiveravg[[#This Row],[Sone]],arbeidsgiveravgift[Sone],arbeidsgiveravgift[Sats])</f>
        <v>0.14099999999999999</v>
      </c>
      <c r="O14">
        <v>11</v>
      </c>
      <c r="P14" t="s">
        <v>144</v>
      </c>
    </row>
    <row r="15" spans="1:24" x14ac:dyDescent="0.25">
      <c r="A15">
        <v>4217</v>
      </c>
      <c r="B15" t="s">
        <v>595</v>
      </c>
      <c r="C15" t="s">
        <v>572</v>
      </c>
      <c r="D15">
        <v>2</v>
      </c>
      <c r="E15">
        <f>_xlfn.XLOOKUP(arbgiveravg[[#This Row],[Sone]],arbeidsgiveravgift[Sone],arbeidsgiveravgift[Sats])</f>
        <v>0.106</v>
      </c>
      <c r="O15">
        <v>13</v>
      </c>
      <c r="P15" t="s">
        <v>145</v>
      </c>
    </row>
    <row r="16" spans="1:24" x14ac:dyDescent="0.25">
      <c r="A16">
        <v>4218</v>
      </c>
      <c r="B16" t="s">
        <v>596</v>
      </c>
      <c r="C16" t="s">
        <v>572</v>
      </c>
      <c r="D16" t="s">
        <v>583</v>
      </c>
      <c r="E16">
        <f>_xlfn.XLOOKUP(arbgiveravg[[#This Row],[Sone]],arbeidsgiveravgift[Sone],arbeidsgiveravgift[Sats])</f>
        <v>0.106</v>
      </c>
      <c r="O16">
        <v>14</v>
      </c>
      <c r="P16" t="s">
        <v>146</v>
      </c>
    </row>
    <row r="17" spans="1:16" x14ac:dyDescent="0.25">
      <c r="A17">
        <v>4219</v>
      </c>
      <c r="B17" t="s">
        <v>597</v>
      </c>
      <c r="C17" t="s">
        <v>572</v>
      </c>
      <c r="D17">
        <v>2</v>
      </c>
      <c r="E17">
        <f>_xlfn.XLOOKUP(arbgiveravg[[#This Row],[Sone]],arbeidsgiveravgift[Sone],arbeidsgiveravgift[Sats])</f>
        <v>0.106</v>
      </c>
      <c r="O17">
        <v>15</v>
      </c>
      <c r="P17" t="s">
        <v>108</v>
      </c>
    </row>
    <row r="18" spans="1:16" x14ac:dyDescent="0.25">
      <c r="A18">
        <v>4220</v>
      </c>
      <c r="B18" t="s">
        <v>598</v>
      </c>
      <c r="C18" t="s">
        <v>572</v>
      </c>
      <c r="D18">
        <v>2</v>
      </c>
      <c r="E18">
        <f>_xlfn.XLOOKUP(arbgiveravg[[#This Row],[Sone]],arbeidsgiveravgift[Sone],arbeidsgiveravgift[Sats])</f>
        <v>0.106</v>
      </c>
      <c r="O18">
        <v>16</v>
      </c>
      <c r="P18" t="s">
        <v>149</v>
      </c>
    </row>
    <row r="19" spans="1:16" x14ac:dyDescent="0.25">
      <c r="A19">
        <v>4221</v>
      </c>
      <c r="B19" t="s">
        <v>599</v>
      </c>
      <c r="C19" t="s">
        <v>572</v>
      </c>
      <c r="D19">
        <v>2</v>
      </c>
      <c r="E19">
        <f>_xlfn.XLOOKUP(arbgiveravg[[#This Row],[Sone]],arbeidsgiveravgift[Sone],arbeidsgiveravgift[Sats])</f>
        <v>0.106</v>
      </c>
      <c r="O19">
        <v>17</v>
      </c>
      <c r="P19" t="s">
        <v>150</v>
      </c>
    </row>
    <row r="20" spans="1:16" x14ac:dyDescent="0.25">
      <c r="A20">
        <v>4222</v>
      </c>
      <c r="B20" t="s">
        <v>600</v>
      </c>
      <c r="C20" t="s">
        <v>572</v>
      </c>
      <c r="D20">
        <v>2</v>
      </c>
      <c r="E20">
        <f>_xlfn.XLOOKUP(arbgiveravg[[#This Row],[Sone]],arbeidsgiveravgift[Sone],arbeidsgiveravgift[Sats])</f>
        <v>0.106</v>
      </c>
      <c r="O20">
        <v>18</v>
      </c>
      <c r="P20" t="s">
        <v>153</v>
      </c>
    </row>
    <row r="21" spans="1:16" x14ac:dyDescent="0.25">
      <c r="A21">
        <v>4223</v>
      </c>
      <c r="B21" t="s">
        <v>601</v>
      </c>
      <c r="C21" t="s">
        <v>572</v>
      </c>
      <c r="D21">
        <v>1</v>
      </c>
      <c r="E21">
        <f>_xlfn.XLOOKUP(arbgiveravg[[#This Row],[Sone]],arbeidsgiveravgift[Sone],arbeidsgiveravgift[Sats])</f>
        <v>0.14099999999999999</v>
      </c>
      <c r="O21">
        <v>19</v>
      </c>
      <c r="P21" t="s">
        <v>161</v>
      </c>
    </row>
    <row r="22" spans="1:16" x14ac:dyDescent="0.25">
      <c r="A22">
        <v>4224</v>
      </c>
      <c r="B22" t="s">
        <v>602</v>
      </c>
      <c r="C22" t="s">
        <v>572</v>
      </c>
      <c r="D22">
        <v>2</v>
      </c>
      <c r="E22">
        <f>_xlfn.XLOOKUP(arbgiveravg[[#This Row],[Sone]],arbeidsgiveravgift[Sone],arbeidsgiveravgift[Sats])</f>
        <v>0.106</v>
      </c>
      <c r="O22">
        <v>20</v>
      </c>
      <c r="P22" t="s">
        <v>158</v>
      </c>
    </row>
    <row r="23" spans="1:16" x14ac:dyDescent="0.25">
      <c r="A23">
        <v>4225</v>
      </c>
      <c r="B23" t="s">
        <v>603</v>
      </c>
      <c r="C23" t="s">
        <v>572</v>
      </c>
      <c r="D23" t="s">
        <v>583</v>
      </c>
      <c r="E23">
        <f>_xlfn.XLOOKUP(arbgiveravg[[#This Row],[Sone]],arbeidsgiveravgift[Sone],arbeidsgiveravgift[Sats])</f>
        <v>0.106</v>
      </c>
      <c r="F23" t="s">
        <v>604</v>
      </c>
      <c r="O23">
        <v>21</v>
      </c>
    </row>
    <row r="24" spans="1:16" x14ac:dyDescent="0.25">
      <c r="A24">
        <v>4225</v>
      </c>
      <c r="B24" t="s">
        <v>603</v>
      </c>
      <c r="C24" t="s">
        <v>572</v>
      </c>
      <c r="D24">
        <v>1</v>
      </c>
      <c r="E24">
        <f>_xlfn.XLOOKUP(arbgiveravg[[#This Row],[Sone]],arbeidsgiveravgift[Sone],arbeidsgiveravgift[Sats])</f>
        <v>0.14099999999999999</v>
      </c>
      <c r="O24">
        <v>22</v>
      </c>
    </row>
    <row r="25" spans="1:16" x14ac:dyDescent="0.25">
      <c r="A25">
        <v>4226</v>
      </c>
      <c r="B25" t="s">
        <v>605</v>
      </c>
      <c r="C25" t="s">
        <v>572</v>
      </c>
      <c r="D25" t="s">
        <v>583</v>
      </c>
      <c r="E25">
        <f>_xlfn.XLOOKUP(arbgiveravg[[#This Row],[Sone]],arbeidsgiveravgift[Sone],arbeidsgiveravgift[Sats])</f>
        <v>0.106</v>
      </c>
      <c r="O25">
        <v>23</v>
      </c>
    </row>
    <row r="26" spans="1:16" x14ac:dyDescent="0.25">
      <c r="A26">
        <v>4227</v>
      </c>
      <c r="B26" t="s">
        <v>606</v>
      </c>
      <c r="C26" t="s">
        <v>572</v>
      </c>
      <c r="D26">
        <v>1</v>
      </c>
      <c r="E26">
        <f>_xlfn.XLOOKUP(arbgiveravg[[#This Row],[Sone]],arbeidsgiveravgift[Sone],arbeidsgiveravgift[Sats])</f>
        <v>0.14099999999999999</v>
      </c>
      <c r="O26">
        <v>24</v>
      </c>
    </row>
    <row r="27" spans="1:16" x14ac:dyDescent="0.25">
      <c r="A27">
        <v>4228</v>
      </c>
      <c r="B27" t="s">
        <v>607</v>
      </c>
      <c r="C27" t="s">
        <v>572</v>
      </c>
      <c r="D27" t="s">
        <v>583</v>
      </c>
      <c r="E27">
        <f>_xlfn.XLOOKUP(arbgiveravg[[#This Row],[Sone]],arbeidsgiveravgift[Sone],arbeidsgiveravgift[Sats])</f>
        <v>0.106</v>
      </c>
      <c r="O27">
        <v>25</v>
      </c>
    </row>
    <row r="28" spans="1:16" x14ac:dyDescent="0.25">
      <c r="A28">
        <v>3201</v>
      </c>
      <c r="B28" t="s">
        <v>608</v>
      </c>
      <c r="C28" t="s">
        <v>609</v>
      </c>
      <c r="D28">
        <v>1</v>
      </c>
      <c r="E28">
        <f>_xlfn.XLOOKUP(arbgiveravg[[#This Row],[Sone]],arbeidsgiveravgift[Sone],arbeidsgiveravgift[Sats])</f>
        <v>0.14099999999999999</v>
      </c>
      <c r="O28">
        <v>26</v>
      </c>
    </row>
    <row r="29" spans="1:16" x14ac:dyDescent="0.25">
      <c r="A29">
        <v>3203</v>
      </c>
      <c r="B29" t="s">
        <v>610</v>
      </c>
      <c r="C29" t="s">
        <v>609</v>
      </c>
      <c r="D29">
        <v>1</v>
      </c>
      <c r="E29">
        <f>_xlfn.XLOOKUP(arbgiveravg[[#This Row],[Sone]],arbeidsgiveravgift[Sone],arbeidsgiveravgift[Sats])</f>
        <v>0.14099999999999999</v>
      </c>
      <c r="O29">
        <v>27</v>
      </c>
    </row>
    <row r="30" spans="1:16" x14ac:dyDescent="0.25">
      <c r="A30">
        <v>3205</v>
      </c>
      <c r="B30" t="s">
        <v>611</v>
      </c>
      <c r="C30" t="s">
        <v>609</v>
      </c>
      <c r="D30">
        <v>1</v>
      </c>
      <c r="E30">
        <f>_xlfn.XLOOKUP(arbgiveravg[[#This Row],[Sone]],arbeidsgiveravgift[Sone],arbeidsgiveravgift[Sats])</f>
        <v>0.14099999999999999</v>
      </c>
      <c r="O30">
        <v>28</v>
      </c>
    </row>
    <row r="31" spans="1:16" x14ac:dyDescent="0.25">
      <c r="A31">
        <v>3207</v>
      </c>
      <c r="B31" t="s">
        <v>612</v>
      </c>
      <c r="C31" t="s">
        <v>609</v>
      </c>
      <c r="D31">
        <v>1</v>
      </c>
      <c r="E31">
        <f>_xlfn.XLOOKUP(arbgiveravg[[#This Row],[Sone]],arbeidsgiveravgift[Sone],arbeidsgiveravgift[Sats])</f>
        <v>0.14099999999999999</v>
      </c>
      <c r="O31">
        <v>29</v>
      </c>
    </row>
    <row r="32" spans="1:16" x14ac:dyDescent="0.25">
      <c r="A32">
        <v>3209</v>
      </c>
      <c r="B32" t="s">
        <v>613</v>
      </c>
      <c r="C32" t="s">
        <v>609</v>
      </c>
      <c r="D32">
        <v>1</v>
      </c>
      <c r="E32">
        <f>_xlfn.XLOOKUP(arbgiveravg[[#This Row],[Sone]],arbeidsgiveravgift[Sone],arbeidsgiveravgift[Sats])</f>
        <v>0.14099999999999999</v>
      </c>
      <c r="O32">
        <v>30</v>
      </c>
    </row>
    <row r="33" spans="1:15" x14ac:dyDescent="0.25">
      <c r="A33">
        <v>3212</v>
      </c>
      <c r="B33" t="s">
        <v>614</v>
      </c>
      <c r="C33" t="s">
        <v>609</v>
      </c>
      <c r="D33">
        <v>1</v>
      </c>
      <c r="E33">
        <f>_xlfn.XLOOKUP(arbgiveravg[[#This Row],[Sone]],arbeidsgiveravgift[Sone],arbeidsgiveravgift[Sats])</f>
        <v>0.14099999999999999</v>
      </c>
      <c r="O33">
        <v>31</v>
      </c>
    </row>
    <row r="34" spans="1:15" x14ac:dyDescent="0.25">
      <c r="A34">
        <v>3214</v>
      </c>
      <c r="B34" t="s">
        <v>615</v>
      </c>
      <c r="C34" t="s">
        <v>609</v>
      </c>
      <c r="D34">
        <v>1</v>
      </c>
      <c r="E34">
        <f>_xlfn.XLOOKUP(arbgiveravg[[#This Row],[Sone]],arbeidsgiveravgift[Sone],arbeidsgiveravgift[Sats])</f>
        <v>0.14099999999999999</v>
      </c>
      <c r="O34">
        <v>32</v>
      </c>
    </row>
    <row r="35" spans="1:15" x14ac:dyDescent="0.25">
      <c r="A35">
        <v>3216</v>
      </c>
      <c r="B35" t="s">
        <v>616</v>
      </c>
      <c r="C35" t="s">
        <v>609</v>
      </c>
      <c r="D35">
        <v>1</v>
      </c>
      <c r="E35">
        <f>_xlfn.XLOOKUP(arbgiveravg[[#This Row],[Sone]],arbeidsgiveravgift[Sone],arbeidsgiveravgift[Sats])</f>
        <v>0.14099999999999999</v>
      </c>
      <c r="O35">
        <v>33</v>
      </c>
    </row>
    <row r="36" spans="1:15" x14ac:dyDescent="0.25">
      <c r="A36">
        <v>3218</v>
      </c>
      <c r="B36" t="s">
        <v>617</v>
      </c>
      <c r="C36" t="s">
        <v>609</v>
      </c>
      <c r="D36">
        <v>1</v>
      </c>
      <c r="E36">
        <f>_xlfn.XLOOKUP(arbgiveravg[[#This Row],[Sone]],arbeidsgiveravgift[Sone],arbeidsgiveravgift[Sats])</f>
        <v>0.14099999999999999</v>
      </c>
      <c r="O36">
        <v>34</v>
      </c>
    </row>
    <row r="37" spans="1:15" x14ac:dyDescent="0.25">
      <c r="A37">
        <v>3220</v>
      </c>
      <c r="B37" t="s">
        <v>618</v>
      </c>
      <c r="C37" t="s">
        <v>609</v>
      </c>
      <c r="D37">
        <v>1</v>
      </c>
      <c r="E37">
        <f>_xlfn.XLOOKUP(arbgiveravg[[#This Row],[Sone]],arbeidsgiveravgift[Sone],arbeidsgiveravgift[Sats])</f>
        <v>0.14099999999999999</v>
      </c>
      <c r="O37">
        <v>35</v>
      </c>
    </row>
    <row r="38" spans="1:15" x14ac:dyDescent="0.25">
      <c r="A38">
        <v>3222</v>
      </c>
      <c r="B38" t="s">
        <v>619</v>
      </c>
      <c r="C38" t="s">
        <v>609</v>
      </c>
      <c r="D38">
        <v>1</v>
      </c>
      <c r="E38">
        <f>_xlfn.XLOOKUP(arbgiveravg[[#This Row],[Sone]],arbeidsgiveravgift[Sone],arbeidsgiveravgift[Sats])</f>
        <v>0.14099999999999999</v>
      </c>
    </row>
    <row r="39" spans="1:15" x14ac:dyDescent="0.25">
      <c r="A39">
        <v>3224</v>
      </c>
      <c r="B39" t="s">
        <v>620</v>
      </c>
      <c r="C39" t="s">
        <v>609</v>
      </c>
      <c r="D39">
        <v>1</v>
      </c>
      <c r="E39">
        <f>_xlfn.XLOOKUP(arbgiveravg[[#This Row],[Sone]],arbeidsgiveravgift[Sone],arbeidsgiveravgift[Sats])</f>
        <v>0.14099999999999999</v>
      </c>
    </row>
    <row r="40" spans="1:15" x14ac:dyDescent="0.25">
      <c r="A40">
        <v>3226</v>
      </c>
      <c r="B40" t="s">
        <v>621</v>
      </c>
      <c r="C40" t="s">
        <v>609</v>
      </c>
      <c r="D40">
        <v>1</v>
      </c>
      <c r="E40">
        <f>_xlfn.XLOOKUP(arbgiveravg[[#This Row],[Sone]],arbeidsgiveravgift[Sone],arbeidsgiveravgift[Sats])</f>
        <v>0.14099999999999999</v>
      </c>
    </row>
    <row r="41" spans="1:15" x14ac:dyDescent="0.25">
      <c r="A41">
        <v>3228</v>
      </c>
      <c r="B41" t="s">
        <v>622</v>
      </c>
      <c r="C41" t="s">
        <v>609</v>
      </c>
      <c r="D41">
        <v>1</v>
      </c>
      <c r="E41">
        <f>_xlfn.XLOOKUP(arbgiveravg[[#This Row],[Sone]],arbeidsgiveravgift[Sone],arbeidsgiveravgift[Sats])</f>
        <v>0.14099999999999999</v>
      </c>
    </row>
    <row r="42" spans="1:15" x14ac:dyDescent="0.25">
      <c r="A42">
        <v>3230</v>
      </c>
      <c r="B42" t="s">
        <v>623</v>
      </c>
      <c r="C42" t="s">
        <v>609</v>
      </c>
      <c r="D42">
        <v>1</v>
      </c>
      <c r="E42">
        <f>_xlfn.XLOOKUP(arbgiveravg[[#This Row],[Sone]],arbeidsgiveravgift[Sone],arbeidsgiveravgift[Sats])</f>
        <v>0.14099999999999999</v>
      </c>
    </row>
    <row r="43" spans="1:15" x14ac:dyDescent="0.25">
      <c r="A43">
        <v>3232</v>
      </c>
      <c r="B43" t="s">
        <v>624</v>
      </c>
      <c r="C43" t="s">
        <v>609</v>
      </c>
      <c r="D43">
        <v>1</v>
      </c>
      <c r="E43">
        <f>_xlfn.XLOOKUP(arbgiveravg[[#This Row],[Sone]],arbeidsgiveravgift[Sone],arbeidsgiveravgift[Sats])</f>
        <v>0.14099999999999999</v>
      </c>
    </row>
    <row r="44" spans="1:15" x14ac:dyDescent="0.25">
      <c r="A44">
        <v>3234</v>
      </c>
      <c r="B44" t="s">
        <v>625</v>
      </c>
      <c r="C44" t="s">
        <v>609</v>
      </c>
      <c r="D44">
        <v>1</v>
      </c>
      <c r="E44">
        <f>_xlfn.XLOOKUP(arbgiveravg[[#This Row],[Sone]],arbeidsgiveravgift[Sone],arbeidsgiveravgift[Sats])</f>
        <v>0.14099999999999999</v>
      </c>
    </row>
    <row r="45" spans="1:15" x14ac:dyDescent="0.25">
      <c r="A45">
        <v>3236</v>
      </c>
      <c r="B45" t="s">
        <v>626</v>
      </c>
      <c r="C45" t="s">
        <v>609</v>
      </c>
      <c r="D45">
        <v>1</v>
      </c>
      <c r="E45">
        <f>_xlfn.XLOOKUP(arbgiveravg[[#This Row],[Sone]],arbeidsgiveravgift[Sone],arbeidsgiveravgift[Sats])</f>
        <v>0.14099999999999999</v>
      </c>
    </row>
    <row r="46" spans="1:15" x14ac:dyDescent="0.25">
      <c r="A46">
        <v>3238</v>
      </c>
      <c r="B46" t="s">
        <v>627</v>
      </c>
      <c r="C46" t="s">
        <v>609</v>
      </c>
      <c r="D46">
        <v>1</v>
      </c>
      <c r="E46">
        <f>_xlfn.XLOOKUP(arbgiveravg[[#This Row],[Sone]],arbeidsgiveravgift[Sone],arbeidsgiveravgift[Sats])</f>
        <v>0.14099999999999999</v>
      </c>
    </row>
    <row r="47" spans="1:15" x14ac:dyDescent="0.25">
      <c r="A47">
        <v>3240</v>
      </c>
      <c r="B47" t="s">
        <v>628</v>
      </c>
      <c r="C47" t="s">
        <v>609</v>
      </c>
      <c r="D47">
        <v>1</v>
      </c>
      <c r="E47">
        <f>_xlfn.XLOOKUP(arbgiveravg[[#This Row],[Sone]],arbeidsgiveravgift[Sone],arbeidsgiveravgift[Sats])</f>
        <v>0.14099999999999999</v>
      </c>
    </row>
    <row r="48" spans="1:15" x14ac:dyDescent="0.25">
      <c r="A48">
        <v>3242</v>
      </c>
      <c r="B48" t="s">
        <v>629</v>
      </c>
      <c r="C48" t="s">
        <v>609</v>
      </c>
      <c r="D48">
        <v>1</v>
      </c>
      <c r="E48">
        <f>_xlfn.XLOOKUP(arbgiveravg[[#This Row],[Sone]],arbeidsgiveravgift[Sone],arbeidsgiveravgift[Sats])</f>
        <v>0.14099999999999999</v>
      </c>
    </row>
    <row r="49" spans="1:5" x14ac:dyDescent="0.25">
      <c r="A49">
        <v>3301</v>
      </c>
      <c r="B49" t="s">
        <v>630</v>
      </c>
      <c r="C49" t="s">
        <v>631</v>
      </c>
      <c r="D49">
        <v>1</v>
      </c>
      <c r="E49">
        <f>_xlfn.XLOOKUP(arbgiveravg[[#This Row],[Sone]],arbeidsgiveravgift[Sone],arbeidsgiveravgift[Sats])</f>
        <v>0.14099999999999999</v>
      </c>
    </row>
    <row r="50" spans="1:5" x14ac:dyDescent="0.25">
      <c r="A50">
        <v>3303</v>
      </c>
      <c r="B50" t="s">
        <v>632</v>
      </c>
      <c r="C50" t="s">
        <v>631</v>
      </c>
      <c r="D50">
        <v>1</v>
      </c>
      <c r="E50">
        <f>_xlfn.XLOOKUP(arbgiveravg[[#This Row],[Sone]],arbeidsgiveravgift[Sone],arbeidsgiveravgift[Sats])</f>
        <v>0.14099999999999999</v>
      </c>
    </row>
    <row r="51" spans="1:5" x14ac:dyDescent="0.25">
      <c r="A51">
        <v>3305</v>
      </c>
      <c r="B51" t="s">
        <v>633</v>
      </c>
      <c r="C51" t="s">
        <v>631</v>
      </c>
      <c r="D51">
        <v>1</v>
      </c>
      <c r="E51">
        <f>_xlfn.XLOOKUP(arbgiveravg[[#This Row],[Sone]],arbeidsgiveravgift[Sone],arbeidsgiveravgift[Sats])</f>
        <v>0.14099999999999999</v>
      </c>
    </row>
    <row r="52" spans="1:5" x14ac:dyDescent="0.25">
      <c r="A52">
        <v>3310</v>
      </c>
      <c r="B52" t="s">
        <v>634</v>
      </c>
      <c r="C52" t="s">
        <v>631</v>
      </c>
      <c r="D52">
        <v>1</v>
      </c>
      <c r="E52">
        <f>_xlfn.XLOOKUP(arbgiveravg[[#This Row],[Sone]],arbeidsgiveravgift[Sone],arbeidsgiveravgift[Sats])</f>
        <v>0.14099999999999999</v>
      </c>
    </row>
    <row r="53" spans="1:5" x14ac:dyDescent="0.25">
      <c r="A53">
        <v>3312</v>
      </c>
      <c r="B53" t="s">
        <v>635</v>
      </c>
      <c r="C53" t="s">
        <v>631</v>
      </c>
      <c r="D53">
        <v>1</v>
      </c>
      <c r="E53">
        <f>_xlfn.XLOOKUP(arbgiveravg[[#This Row],[Sone]],arbeidsgiveravgift[Sone],arbeidsgiveravgift[Sats])</f>
        <v>0.14099999999999999</v>
      </c>
    </row>
    <row r="54" spans="1:5" x14ac:dyDescent="0.25">
      <c r="A54">
        <v>3314</v>
      </c>
      <c r="B54" t="s">
        <v>636</v>
      </c>
      <c r="C54" t="s">
        <v>631</v>
      </c>
      <c r="D54">
        <v>1</v>
      </c>
      <c r="E54">
        <f>_xlfn.XLOOKUP(arbgiveravg[[#This Row],[Sone]],arbeidsgiveravgift[Sone],arbeidsgiveravgift[Sats])</f>
        <v>0.14099999999999999</v>
      </c>
    </row>
    <row r="55" spans="1:5" x14ac:dyDescent="0.25">
      <c r="A55">
        <v>3316</v>
      </c>
      <c r="B55" t="s">
        <v>637</v>
      </c>
      <c r="C55" t="s">
        <v>631</v>
      </c>
      <c r="D55">
        <v>1</v>
      </c>
      <c r="E55">
        <f>_xlfn.XLOOKUP(arbgiveravg[[#This Row],[Sone]],arbeidsgiveravgift[Sone],arbeidsgiveravgift[Sats])</f>
        <v>0.14099999999999999</v>
      </c>
    </row>
    <row r="56" spans="1:5" x14ac:dyDescent="0.25">
      <c r="A56">
        <v>3318</v>
      </c>
      <c r="B56" t="s">
        <v>638</v>
      </c>
      <c r="C56" t="s">
        <v>631</v>
      </c>
      <c r="D56">
        <v>1</v>
      </c>
      <c r="E56">
        <f>_xlfn.XLOOKUP(arbgiveravg[[#This Row],[Sone]],arbeidsgiveravgift[Sone],arbeidsgiveravgift[Sats])</f>
        <v>0.14099999999999999</v>
      </c>
    </row>
    <row r="57" spans="1:5" x14ac:dyDescent="0.25">
      <c r="A57">
        <v>3320</v>
      </c>
      <c r="B57" t="s">
        <v>639</v>
      </c>
      <c r="C57" t="s">
        <v>631</v>
      </c>
      <c r="D57">
        <v>2</v>
      </c>
      <c r="E57">
        <f>_xlfn.XLOOKUP(arbgiveravg[[#This Row],[Sone]],arbeidsgiveravgift[Sone],arbeidsgiveravgift[Sats])</f>
        <v>0.106</v>
      </c>
    </row>
    <row r="58" spans="1:5" x14ac:dyDescent="0.25">
      <c r="A58">
        <v>3322</v>
      </c>
      <c r="B58" t="s">
        <v>640</v>
      </c>
      <c r="C58" t="s">
        <v>631</v>
      </c>
      <c r="D58">
        <v>2</v>
      </c>
      <c r="E58">
        <f>_xlfn.XLOOKUP(arbgiveravg[[#This Row],[Sone]],arbeidsgiveravgift[Sone],arbeidsgiveravgift[Sats])</f>
        <v>0.106</v>
      </c>
    </row>
    <row r="59" spans="1:5" x14ac:dyDescent="0.25">
      <c r="A59">
        <v>3324</v>
      </c>
      <c r="B59" t="s">
        <v>641</v>
      </c>
      <c r="C59" t="s">
        <v>631</v>
      </c>
      <c r="D59">
        <v>2</v>
      </c>
      <c r="E59">
        <f>_xlfn.XLOOKUP(arbgiveravg[[#This Row],[Sone]],arbeidsgiveravgift[Sone],arbeidsgiveravgift[Sats])</f>
        <v>0.106</v>
      </c>
    </row>
    <row r="60" spans="1:5" x14ac:dyDescent="0.25">
      <c r="A60">
        <v>3326</v>
      </c>
      <c r="B60" t="s">
        <v>642</v>
      </c>
      <c r="C60" t="s">
        <v>631</v>
      </c>
      <c r="D60">
        <v>2</v>
      </c>
      <c r="E60">
        <f>_xlfn.XLOOKUP(arbgiveravg[[#This Row],[Sone]],arbeidsgiveravgift[Sone],arbeidsgiveravgift[Sats])</f>
        <v>0.106</v>
      </c>
    </row>
    <row r="61" spans="1:5" x14ac:dyDescent="0.25">
      <c r="A61">
        <v>3328</v>
      </c>
      <c r="B61" t="s">
        <v>643</v>
      </c>
      <c r="C61" t="s">
        <v>631</v>
      </c>
      <c r="D61">
        <v>2</v>
      </c>
      <c r="E61">
        <f>_xlfn.XLOOKUP(arbgiveravg[[#This Row],[Sone]],arbeidsgiveravgift[Sone],arbeidsgiveravgift[Sats])</f>
        <v>0.106</v>
      </c>
    </row>
    <row r="62" spans="1:5" x14ac:dyDescent="0.25">
      <c r="A62">
        <v>3330</v>
      </c>
      <c r="B62" t="s">
        <v>644</v>
      </c>
      <c r="C62" t="s">
        <v>631</v>
      </c>
      <c r="D62">
        <v>2</v>
      </c>
      <c r="E62">
        <f>_xlfn.XLOOKUP(arbgiveravg[[#This Row],[Sone]],arbeidsgiveravgift[Sone],arbeidsgiveravgift[Sats])</f>
        <v>0.106</v>
      </c>
    </row>
    <row r="63" spans="1:5" x14ac:dyDescent="0.25">
      <c r="A63">
        <v>3332</v>
      </c>
      <c r="B63" t="s">
        <v>645</v>
      </c>
      <c r="C63" t="s">
        <v>631</v>
      </c>
      <c r="D63" t="s">
        <v>583</v>
      </c>
      <c r="E63">
        <f>_xlfn.XLOOKUP(arbgiveravg[[#This Row],[Sone]],arbeidsgiveravgift[Sone],arbeidsgiveravgift[Sats])</f>
        <v>0.106</v>
      </c>
    </row>
    <row r="64" spans="1:5" x14ac:dyDescent="0.25">
      <c r="A64">
        <v>3334</v>
      </c>
      <c r="B64" t="s">
        <v>646</v>
      </c>
      <c r="C64" t="s">
        <v>631</v>
      </c>
      <c r="D64">
        <v>1</v>
      </c>
      <c r="E64">
        <f>_xlfn.XLOOKUP(arbgiveravg[[#This Row],[Sone]],arbeidsgiveravgift[Sone],arbeidsgiveravgift[Sats])</f>
        <v>0.14099999999999999</v>
      </c>
    </row>
    <row r="65" spans="1:5" x14ac:dyDescent="0.25">
      <c r="A65">
        <v>3336</v>
      </c>
      <c r="B65" t="s">
        <v>647</v>
      </c>
      <c r="C65" t="s">
        <v>631</v>
      </c>
      <c r="D65">
        <v>2</v>
      </c>
      <c r="E65">
        <f>_xlfn.XLOOKUP(arbgiveravg[[#This Row],[Sone]],arbeidsgiveravgift[Sone],arbeidsgiveravgift[Sats])</f>
        <v>0.106</v>
      </c>
    </row>
    <row r="66" spans="1:5" x14ac:dyDescent="0.25">
      <c r="A66">
        <v>3338</v>
      </c>
      <c r="B66" t="s">
        <v>648</v>
      </c>
      <c r="C66" t="s">
        <v>631</v>
      </c>
      <c r="D66">
        <v>2</v>
      </c>
      <c r="E66">
        <f>_xlfn.XLOOKUP(arbgiveravg[[#This Row],[Sone]],arbeidsgiveravgift[Sone],arbeidsgiveravgift[Sats])</f>
        <v>0.106</v>
      </c>
    </row>
    <row r="67" spans="1:5" x14ac:dyDescent="0.25">
      <c r="A67">
        <v>5601</v>
      </c>
      <c r="B67" t="s">
        <v>649</v>
      </c>
      <c r="C67" t="s">
        <v>650</v>
      </c>
      <c r="D67">
        <v>5</v>
      </c>
      <c r="E67">
        <f>_xlfn.XLOOKUP(arbgiveravg[[#This Row],[Sone]],arbeidsgiveravgift[Sone],arbeidsgiveravgift[Sats])</f>
        <v>0</v>
      </c>
    </row>
    <row r="68" spans="1:5" x14ac:dyDescent="0.25">
      <c r="A68">
        <v>5603</v>
      </c>
      <c r="B68" t="s">
        <v>651</v>
      </c>
      <c r="C68" t="s">
        <v>650</v>
      </c>
      <c r="D68">
        <v>5</v>
      </c>
      <c r="E68">
        <f>_xlfn.XLOOKUP(arbgiveravg[[#This Row],[Sone]],arbeidsgiveravgift[Sone],arbeidsgiveravgift[Sats])</f>
        <v>0</v>
      </c>
    </row>
    <row r="69" spans="1:5" x14ac:dyDescent="0.25">
      <c r="A69">
        <v>5605</v>
      </c>
      <c r="B69" t="s">
        <v>652</v>
      </c>
      <c r="C69" t="s">
        <v>650</v>
      </c>
      <c r="D69">
        <v>5</v>
      </c>
      <c r="E69">
        <f>_xlfn.XLOOKUP(arbgiveravg[[#This Row],[Sone]],arbeidsgiveravgift[Sone],arbeidsgiveravgift[Sats])</f>
        <v>0</v>
      </c>
    </row>
    <row r="70" spans="1:5" x14ac:dyDescent="0.25">
      <c r="A70">
        <v>5607</v>
      </c>
      <c r="B70" t="s">
        <v>653</v>
      </c>
      <c r="C70" t="s">
        <v>650</v>
      </c>
      <c r="D70">
        <v>5</v>
      </c>
      <c r="E70">
        <f>_xlfn.XLOOKUP(arbgiveravg[[#This Row],[Sone]],arbeidsgiveravgift[Sone],arbeidsgiveravgift[Sats])</f>
        <v>0</v>
      </c>
    </row>
    <row r="71" spans="1:5" x14ac:dyDescent="0.25">
      <c r="A71">
        <v>5610</v>
      </c>
      <c r="B71" t="s">
        <v>654</v>
      </c>
      <c r="C71" t="s">
        <v>650</v>
      </c>
      <c r="D71">
        <v>5</v>
      </c>
      <c r="E71">
        <f>_xlfn.XLOOKUP(arbgiveravg[[#This Row],[Sone]],arbeidsgiveravgift[Sone],arbeidsgiveravgift[Sats])</f>
        <v>0</v>
      </c>
    </row>
    <row r="72" spans="1:5" x14ac:dyDescent="0.25">
      <c r="A72">
        <v>5612</v>
      </c>
      <c r="B72" t="s">
        <v>655</v>
      </c>
      <c r="C72" t="s">
        <v>650</v>
      </c>
      <c r="D72">
        <v>5</v>
      </c>
      <c r="E72">
        <f>_xlfn.XLOOKUP(arbgiveravg[[#This Row],[Sone]],arbeidsgiveravgift[Sone],arbeidsgiveravgift[Sats])</f>
        <v>0</v>
      </c>
    </row>
    <row r="73" spans="1:5" x14ac:dyDescent="0.25">
      <c r="A73">
        <v>5614</v>
      </c>
      <c r="B73" t="s">
        <v>656</v>
      </c>
      <c r="C73" t="s">
        <v>650</v>
      </c>
      <c r="D73">
        <v>5</v>
      </c>
      <c r="E73">
        <f>_xlfn.XLOOKUP(arbgiveravg[[#This Row],[Sone]],arbeidsgiveravgift[Sone],arbeidsgiveravgift[Sats])</f>
        <v>0</v>
      </c>
    </row>
    <row r="74" spans="1:5" x14ac:dyDescent="0.25">
      <c r="A74">
        <v>5616</v>
      </c>
      <c r="B74" t="s">
        <v>657</v>
      </c>
      <c r="C74" t="s">
        <v>650</v>
      </c>
      <c r="D74">
        <v>5</v>
      </c>
      <c r="E74">
        <f>_xlfn.XLOOKUP(arbgiveravg[[#This Row],[Sone]],arbeidsgiveravgift[Sone],arbeidsgiveravgift[Sats])</f>
        <v>0</v>
      </c>
    </row>
    <row r="75" spans="1:5" x14ac:dyDescent="0.25">
      <c r="A75">
        <v>5618</v>
      </c>
      <c r="B75" t="s">
        <v>658</v>
      </c>
      <c r="C75" t="s">
        <v>650</v>
      </c>
      <c r="D75">
        <v>5</v>
      </c>
      <c r="E75">
        <f>_xlfn.XLOOKUP(arbgiveravg[[#This Row],[Sone]],arbeidsgiveravgift[Sone],arbeidsgiveravgift[Sats])</f>
        <v>0</v>
      </c>
    </row>
    <row r="76" spans="1:5" x14ac:dyDescent="0.25">
      <c r="A76">
        <v>5620</v>
      </c>
      <c r="B76" t="s">
        <v>659</v>
      </c>
      <c r="C76" t="s">
        <v>650</v>
      </c>
      <c r="D76">
        <v>5</v>
      </c>
      <c r="E76">
        <f>_xlfn.XLOOKUP(arbgiveravg[[#This Row],[Sone]],arbeidsgiveravgift[Sone],arbeidsgiveravgift[Sats])</f>
        <v>0</v>
      </c>
    </row>
    <row r="77" spans="1:5" x14ac:dyDescent="0.25">
      <c r="A77">
        <v>5622</v>
      </c>
      <c r="B77" t="s">
        <v>660</v>
      </c>
      <c r="C77" t="s">
        <v>650</v>
      </c>
      <c r="D77">
        <v>5</v>
      </c>
      <c r="E77">
        <f>_xlfn.XLOOKUP(arbgiveravg[[#This Row],[Sone]],arbeidsgiveravgift[Sone],arbeidsgiveravgift[Sats])</f>
        <v>0</v>
      </c>
    </row>
    <row r="78" spans="1:5" x14ac:dyDescent="0.25">
      <c r="A78">
        <v>5624</v>
      </c>
      <c r="B78" t="s">
        <v>661</v>
      </c>
      <c r="C78" t="s">
        <v>650</v>
      </c>
      <c r="D78">
        <v>5</v>
      </c>
      <c r="E78">
        <f>_xlfn.XLOOKUP(arbgiveravg[[#This Row],[Sone]],arbeidsgiveravgift[Sone],arbeidsgiveravgift[Sats])</f>
        <v>0</v>
      </c>
    </row>
    <row r="79" spans="1:5" x14ac:dyDescent="0.25">
      <c r="A79">
        <v>5626</v>
      </c>
      <c r="B79" t="s">
        <v>662</v>
      </c>
      <c r="C79" t="s">
        <v>650</v>
      </c>
      <c r="D79">
        <v>5</v>
      </c>
      <c r="E79">
        <f>_xlfn.XLOOKUP(arbgiveravg[[#This Row],[Sone]],arbeidsgiveravgift[Sone],arbeidsgiveravgift[Sats])</f>
        <v>0</v>
      </c>
    </row>
    <row r="80" spans="1:5" x14ac:dyDescent="0.25">
      <c r="A80">
        <v>5628</v>
      </c>
      <c r="B80" t="s">
        <v>663</v>
      </c>
      <c r="C80" t="s">
        <v>650</v>
      </c>
      <c r="D80">
        <v>5</v>
      </c>
      <c r="E80">
        <f>_xlfn.XLOOKUP(arbgiveravg[[#This Row],[Sone]],arbeidsgiveravgift[Sone],arbeidsgiveravgift[Sats])</f>
        <v>0</v>
      </c>
    </row>
    <row r="81" spans="1:5" x14ac:dyDescent="0.25">
      <c r="A81">
        <v>5630</v>
      </c>
      <c r="B81" t="s">
        <v>664</v>
      </c>
      <c r="C81" t="s">
        <v>650</v>
      </c>
      <c r="D81">
        <v>5</v>
      </c>
      <c r="E81">
        <f>_xlfn.XLOOKUP(arbgiveravg[[#This Row],[Sone]],arbeidsgiveravgift[Sone],arbeidsgiveravgift[Sats])</f>
        <v>0</v>
      </c>
    </row>
    <row r="82" spans="1:5" x14ac:dyDescent="0.25">
      <c r="A82">
        <v>5632</v>
      </c>
      <c r="B82" t="s">
        <v>665</v>
      </c>
      <c r="C82" t="s">
        <v>650</v>
      </c>
      <c r="D82">
        <v>5</v>
      </c>
      <c r="E82">
        <f>_xlfn.XLOOKUP(arbgiveravg[[#This Row],[Sone]],arbeidsgiveravgift[Sone],arbeidsgiveravgift[Sats])</f>
        <v>0</v>
      </c>
    </row>
    <row r="83" spans="1:5" x14ac:dyDescent="0.25">
      <c r="A83">
        <v>5634</v>
      </c>
      <c r="B83" t="s">
        <v>666</v>
      </c>
      <c r="C83" t="s">
        <v>650</v>
      </c>
      <c r="D83">
        <v>5</v>
      </c>
      <c r="E83">
        <f>_xlfn.XLOOKUP(arbgiveravg[[#This Row],[Sone]],arbeidsgiveravgift[Sone],arbeidsgiveravgift[Sats])</f>
        <v>0</v>
      </c>
    </row>
    <row r="84" spans="1:5" x14ac:dyDescent="0.25">
      <c r="A84">
        <v>5636</v>
      </c>
      <c r="B84" t="s">
        <v>667</v>
      </c>
      <c r="C84" t="s">
        <v>650</v>
      </c>
      <c r="D84">
        <v>5</v>
      </c>
      <c r="E84">
        <f>_xlfn.XLOOKUP(arbgiveravg[[#This Row],[Sone]],arbeidsgiveravgift[Sone],arbeidsgiveravgift[Sats])</f>
        <v>0</v>
      </c>
    </row>
    <row r="85" spans="1:5" x14ac:dyDescent="0.25">
      <c r="A85">
        <v>3401</v>
      </c>
      <c r="B85" t="s">
        <v>668</v>
      </c>
      <c r="C85" t="s">
        <v>669</v>
      </c>
      <c r="D85">
        <v>2</v>
      </c>
      <c r="E85">
        <f>_xlfn.XLOOKUP(arbgiveravg[[#This Row],[Sone]],arbeidsgiveravgift[Sone],arbeidsgiveravgift[Sats])</f>
        <v>0.106</v>
      </c>
    </row>
    <row r="86" spans="1:5" x14ac:dyDescent="0.25">
      <c r="A86">
        <v>3403</v>
      </c>
      <c r="B86" t="s">
        <v>670</v>
      </c>
      <c r="C86" t="s">
        <v>669</v>
      </c>
      <c r="D86">
        <v>1</v>
      </c>
      <c r="E86">
        <f>_xlfn.XLOOKUP(arbgiveravg[[#This Row],[Sone]],arbeidsgiveravgift[Sone],arbeidsgiveravgift[Sats])</f>
        <v>0.14099999999999999</v>
      </c>
    </row>
    <row r="87" spans="1:5" x14ac:dyDescent="0.25">
      <c r="A87">
        <v>3405</v>
      </c>
      <c r="B87" t="s">
        <v>671</v>
      </c>
      <c r="C87" t="s">
        <v>669</v>
      </c>
      <c r="D87">
        <v>1</v>
      </c>
      <c r="E87">
        <f>_xlfn.XLOOKUP(arbgiveravg[[#This Row],[Sone]],arbeidsgiveravgift[Sone],arbeidsgiveravgift[Sats])</f>
        <v>0.14099999999999999</v>
      </c>
    </row>
    <row r="88" spans="1:5" x14ac:dyDescent="0.25">
      <c r="A88">
        <v>3407</v>
      </c>
      <c r="B88" t="s">
        <v>672</v>
      </c>
      <c r="C88" t="s">
        <v>669</v>
      </c>
      <c r="D88">
        <v>1</v>
      </c>
      <c r="E88">
        <f>_xlfn.XLOOKUP(arbgiveravg[[#This Row],[Sone]],arbeidsgiveravgift[Sone],arbeidsgiveravgift[Sats])</f>
        <v>0.14099999999999999</v>
      </c>
    </row>
    <row r="89" spans="1:5" x14ac:dyDescent="0.25">
      <c r="A89">
        <v>3411</v>
      </c>
      <c r="B89" t="s">
        <v>673</v>
      </c>
      <c r="C89" t="s">
        <v>669</v>
      </c>
      <c r="D89">
        <v>1</v>
      </c>
      <c r="E89">
        <f>_xlfn.XLOOKUP(arbgiveravg[[#This Row],[Sone]],arbeidsgiveravgift[Sone],arbeidsgiveravgift[Sats])</f>
        <v>0.14099999999999999</v>
      </c>
    </row>
    <row r="90" spans="1:5" x14ac:dyDescent="0.25">
      <c r="A90">
        <v>3412</v>
      </c>
      <c r="B90" t="s">
        <v>674</v>
      </c>
      <c r="C90" t="s">
        <v>669</v>
      </c>
      <c r="D90">
        <v>1</v>
      </c>
      <c r="E90">
        <f>_xlfn.XLOOKUP(arbgiveravg[[#This Row],[Sone]],arbeidsgiveravgift[Sone],arbeidsgiveravgift[Sats])</f>
        <v>0.14099999999999999</v>
      </c>
    </row>
    <row r="91" spans="1:5" x14ac:dyDescent="0.25">
      <c r="A91">
        <v>3413</v>
      </c>
      <c r="B91" t="s">
        <v>675</v>
      </c>
      <c r="C91" t="s">
        <v>669</v>
      </c>
      <c r="D91">
        <v>1</v>
      </c>
      <c r="E91">
        <f>_xlfn.XLOOKUP(arbgiveravg[[#This Row],[Sone]],arbeidsgiveravgift[Sone],arbeidsgiveravgift[Sats])</f>
        <v>0.14099999999999999</v>
      </c>
    </row>
    <row r="92" spans="1:5" x14ac:dyDescent="0.25">
      <c r="A92">
        <v>3414</v>
      </c>
      <c r="B92" t="s">
        <v>676</v>
      </c>
      <c r="C92" t="s">
        <v>669</v>
      </c>
      <c r="D92">
        <v>2</v>
      </c>
      <c r="E92">
        <f>_xlfn.XLOOKUP(arbgiveravg[[#This Row],[Sone]],arbeidsgiveravgift[Sone],arbeidsgiveravgift[Sats])</f>
        <v>0.106</v>
      </c>
    </row>
    <row r="93" spans="1:5" x14ac:dyDescent="0.25">
      <c r="A93">
        <v>3415</v>
      </c>
      <c r="B93" t="s">
        <v>677</v>
      </c>
      <c r="C93" t="s">
        <v>669</v>
      </c>
      <c r="D93">
        <v>2</v>
      </c>
      <c r="E93">
        <f>_xlfn.XLOOKUP(arbgiveravg[[#This Row],[Sone]],arbeidsgiveravgift[Sone],arbeidsgiveravgift[Sats])</f>
        <v>0.106</v>
      </c>
    </row>
    <row r="94" spans="1:5" x14ac:dyDescent="0.25">
      <c r="A94">
        <v>3416</v>
      </c>
      <c r="B94" t="s">
        <v>678</v>
      </c>
      <c r="C94" t="s">
        <v>669</v>
      </c>
      <c r="D94">
        <v>2</v>
      </c>
      <c r="E94">
        <f>_xlfn.XLOOKUP(arbgiveravg[[#This Row],[Sone]],arbeidsgiveravgift[Sone],arbeidsgiveravgift[Sats])</f>
        <v>0.106</v>
      </c>
    </row>
    <row r="95" spans="1:5" x14ac:dyDescent="0.25">
      <c r="A95">
        <v>3417</v>
      </c>
      <c r="B95" t="s">
        <v>679</v>
      </c>
      <c r="C95" t="s">
        <v>669</v>
      </c>
      <c r="D95">
        <v>2</v>
      </c>
      <c r="E95">
        <f>_xlfn.XLOOKUP(arbgiveravg[[#This Row],[Sone]],arbeidsgiveravgift[Sone],arbeidsgiveravgift[Sats])</f>
        <v>0.106</v>
      </c>
    </row>
    <row r="96" spans="1:5" x14ac:dyDescent="0.25">
      <c r="A96">
        <v>3418</v>
      </c>
      <c r="B96" t="s">
        <v>680</v>
      </c>
      <c r="C96" t="s">
        <v>669</v>
      </c>
      <c r="D96">
        <v>2</v>
      </c>
      <c r="E96">
        <f>_xlfn.XLOOKUP(arbgiveravg[[#This Row],[Sone]],arbeidsgiveravgift[Sone],arbeidsgiveravgift[Sats])</f>
        <v>0.106</v>
      </c>
    </row>
    <row r="97" spans="1:5" x14ac:dyDescent="0.25">
      <c r="A97">
        <v>3419</v>
      </c>
      <c r="B97" t="s">
        <v>681</v>
      </c>
      <c r="C97" t="s">
        <v>669</v>
      </c>
      <c r="D97">
        <v>2</v>
      </c>
      <c r="E97">
        <f>_xlfn.XLOOKUP(arbgiveravg[[#This Row],[Sone]],arbeidsgiveravgift[Sone],arbeidsgiveravgift[Sats])</f>
        <v>0.106</v>
      </c>
    </row>
    <row r="98" spans="1:5" x14ac:dyDescent="0.25">
      <c r="A98">
        <v>3420</v>
      </c>
      <c r="B98" t="s">
        <v>682</v>
      </c>
      <c r="C98" t="s">
        <v>669</v>
      </c>
      <c r="D98">
        <v>1</v>
      </c>
      <c r="E98">
        <f>_xlfn.XLOOKUP(arbgiveravg[[#This Row],[Sone]],arbeidsgiveravgift[Sone],arbeidsgiveravgift[Sats])</f>
        <v>0.14099999999999999</v>
      </c>
    </row>
    <row r="99" spans="1:5" x14ac:dyDescent="0.25">
      <c r="A99">
        <v>3421</v>
      </c>
      <c r="B99" t="s">
        <v>683</v>
      </c>
      <c r="C99" t="s">
        <v>669</v>
      </c>
      <c r="D99">
        <v>2</v>
      </c>
      <c r="E99">
        <f>_xlfn.XLOOKUP(arbgiveravg[[#This Row],[Sone]],arbeidsgiveravgift[Sone],arbeidsgiveravgift[Sats])</f>
        <v>0.106</v>
      </c>
    </row>
    <row r="100" spans="1:5" x14ac:dyDescent="0.25">
      <c r="A100">
        <v>3422</v>
      </c>
      <c r="B100" t="s">
        <v>684</v>
      </c>
      <c r="C100" t="s">
        <v>669</v>
      </c>
      <c r="D100">
        <v>2</v>
      </c>
      <c r="E100">
        <f>_xlfn.XLOOKUP(arbgiveravg[[#This Row],[Sone]],arbeidsgiveravgift[Sone],arbeidsgiveravgift[Sats])</f>
        <v>0.106</v>
      </c>
    </row>
    <row r="101" spans="1:5" x14ac:dyDescent="0.25">
      <c r="A101">
        <v>3423</v>
      </c>
      <c r="B101" t="s">
        <v>685</v>
      </c>
      <c r="C101" t="s">
        <v>669</v>
      </c>
      <c r="D101">
        <v>3</v>
      </c>
      <c r="E101">
        <f>_xlfn.XLOOKUP(arbgiveravg[[#This Row],[Sone]],arbeidsgiveravgift[Sone],arbeidsgiveravgift[Sats])</f>
        <v>6.4000000000000001E-2</v>
      </c>
    </row>
    <row r="102" spans="1:5" x14ac:dyDescent="0.25">
      <c r="A102">
        <v>3424</v>
      </c>
      <c r="B102" t="s">
        <v>686</v>
      </c>
      <c r="C102" t="s">
        <v>669</v>
      </c>
      <c r="D102">
        <v>3</v>
      </c>
      <c r="E102">
        <f>_xlfn.XLOOKUP(arbgiveravg[[#This Row],[Sone]],arbeidsgiveravgift[Sone],arbeidsgiveravgift[Sats])</f>
        <v>6.4000000000000001E-2</v>
      </c>
    </row>
    <row r="103" spans="1:5" x14ac:dyDescent="0.25">
      <c r="A103">
        <v>3425</v>
      </c>
      <c r="B103" t="s">
        <v>687</v>
      </c>
      <c r="C103" t="s">
        <v>669</v>
      </c>
      <c r="D103">
        <v>3</v>
      </c>
      <c r="E103">
        <f>_xlfn.XLOOKUP(arbgiveravg[[#This Row],[Sone]],arbeidsgiveravgift[Sone],arbeidsgiveravgift[Sats])</f>
        <v>6.4000000000000001E-2</v>
      </c>
    </row>
    <row r="104" spans="1:5" x14ac:dyDescent="0.25">
      <c r="A104">
        <v>3426</v>
      </c>
      <c r="B104" t="s">
        <v>688</v>
      </c>
      <c r="C104" t="s">
        <v>669</v>
      </c>
      <c r="D104">
        <v>3</v>
      </c>
      <c r="E104">
        <f>_xlfn.XLOOKUP(arbgiveravg[[#This Row],[Sone]],arbeidsgiveravgift[Sone],arbeidsgiveravgift[Sats])</f>
        <v>6.4000000000000001E-2</v>
      </c>
    </row>
    <row r="105" spans="1:5" x14ac:dyDescent="0.25">
      <c r="A105">
        <v>3427</v>
      </c>
      <c r="B105" t="s">
        <v>689</v>
      </c>
      <c r="C105" t="s">
        <v>669</v>
      </c>
      <c r="D105">
        <v>3</v>
      </c>
      <c r="E105">
        <f>_xlfn.XLOOKUP(arbgiveravg[[#This Row],[Sone]],arbeidsgiveravgift[Sone],arbeidsgiveravgift[Sats])</f>
        <v>6.4000000000000001E-2</v>
      </c>
    </row>
    <row r="106" spans="1:5" x14ac:dyDescent="0.25">
      <c r="A106">
        <v>3428</v>
      </c>
      <c r="B106" t="s">
        <v>690</v>
      </c>
      <c r="C106" t="s">
        <v>669</v>
      </c>
      <c r="D106">
        <v>3</v>
      </c>
      <c r="E106">
        <f>_xlfn.XLOOKUP(arbgiveravg[[#This Row],[Sone]],arbeidsgiveravgift[Sone],arbeidsgiveravgift[Sats])</f>
        <v>6.4000000000000001E-2</v>
      </c>
    </row>
    <row r="107" spans="1:5" x14ac:dyDescent="0.25">
      <c r="A107">
        <v>3429</v>
      </c>
      <c r="B107" t="s">
        <v>691</v>
      </c>
      <c r="C107" t="s">
        <v>669</v>
      </c>
      <c r="D107">
        <v>3</v>
      </c>
      <c r="E107">
        <f>_xlfn.XLOOKUP(arbgiveravg[[#This Row],[Sone]],arbeidsgiveravgift[Sone],arbeidsgiveravgift[Sats])</f>
        <v>6.4000000000000001E-2</v>
      </c>
    </row>
    <row r="108" spans="1:5" x14ac:dyDescent="0.25">
      <c r="A108">
        <v>3430</v>
      </c>
      <c r="B108" t="s">
        <v>692</v>
      </c>
      <c r="C108" t="s">
        <v>669</v>
      </c>
      <c r="D108">
        <v>3</v>
      </c>
      <c r="E108">
        <f>_xlfn.XLOOKUP(arbgiveravg[[#This Row],[Sone]],arbeidsgiveravgift[Sone],arbeidsgiveravgift[Sats])</f>
        <v>6.4000000000000001E-2</v>
      </c>
    </row>
    <row r="109" spans="1:5" x14ac:dyDescent="0.25">
      <c r="A109">
        <v>3431</v>
      </c>
      <c r="B109" t="s">
        <v>693</v>
      </c>
      <c r="C109" t="s">
        <v>669</v>
      </c>
      <c r="D109">
        <v>3</v>
      </c>
      <c r="E109">
        <f>_xlfn.XLOOKUP(arbgiveravg[[#This Row],[Sone]],arbeidsgiveravgift[Sone],arbeidsgiveravgift[Sats])</f>
        <v>6.4000000000000001E-2</v>
      </c>
    </row>
    <row r="110" spans="1:5" x14ac:dyDescent="0.25">
      <c r="A110">
        <v>3432</v>
      </c>
      <c r="B110" t="s">
        <v>694</v>
      </c>
      <c r="C110" t="s">
        <v>669</v>
      </c>
      <c r="D110">
        <v>3</v>
      </c>
      <c r="E110">
        <f>_xlfn.XLOOKUP(arbgiveravg[[#This Row],[Sone]],arbeidsgiveravgift[Sone],arbeidsgiveravgift[Sats])</f>
        <v>6.4000000000000001E-2</v>
      </c>
    </row>
    <row r="111" spans="1:5" x14ac:dyDescent="0.25">
      <c r="A111">
        <v>3433</v>
      </c>
      <c r="B111" t="s">
        <v>695</v>
      </c>
      <c r="C111" t="s">
        <v>669</v>
      </c>
      <c r="D111">
        <v>3</v>
      </c>
      <c r="E111">
        <f>_xlfn.XLOOKUP(arbgiveravg[[#This Row],[Sone]],arbeidsgiveravgift[Sone],arbeidsgiveravgift[Sats])</f>
        <v>6.4000000000000001E-2</v>
      </c>
    </row>
    <row r="112" spans="1:5" x14ac:dyDescent="0.25">
      <c r="A112">
        <v>3434</v>
      </c>
      <c r="B112" t="s">
        <v>696</v>
      </c>
      <c r="C112" t="s">
        <v>669</v>
      </c>
      <c r="D112">
        <v>3</v>
      </c>
      <c r="E112">
        <f>_xlfn.XLOOKUP(arbgiveravg[[#This Row],[Sone]],arbeidsgiveravgift[Sone],arbeidsgiveravgift[Sats])</f>
        <v>6.4000000000000001E-2</v>
      </c>
    </row>
    <row r="113" spans="1:5" x14ac:dyDescent="0.25">
      <c r="A113">
        <v>3435</v>
      </c>
      <c r="B113" t="s">
        <v>697</v>
      </c>
      <c r="C113" t="s">
        <v>669</v>
      </c>
      <c r="D113">
        <v>3</v>
      </c>
      <c r="E113">
        <f>_xlfn.XLOOKUP(arbgiveravg[[#This Row],[Sone]],arbeidsgiveravgift[Sone],arbeidsgiveravgift[Sats])</f>
        <v>6.4000000000000001E-2</v>
      </c>
    </row>
    <row r="114" spans="1:5" x14ac:dyDescent="0.25">
      <c r="A114">
        <v>3436</v>
      </c>
      <c r="B114" t="s">
        <v>698</v>
      </c>
      <c r="C114" t="s">
        <v>669</v>
      </c>
      <c r="D114">
        <v>2</v>
      </c>
      <c r="E114">
        <f>_xlfn.XLOOKUP(arbgiveravg[[#This Row],[Sone]],arbeidsgiveravgift[Sone],arbeidsgiveravgift[Sats])</f>
        <v>0.106</v>
      </c>
    </row>
    <row r="115" spans="1:5" x14ac:dyDescent="0.25">
      <c r="A115">
        <v>3437</v>
      </c>
      <c r="B115" t="s">
        <v>699</v>
      </c>
      <c r="C115" t="s">
        <v>669</v>
      </c>
      <c r="D115">
        <v>3</v>
      </c>
      <c r="E115">
        <f>_xlfn.XLOOKUP(arbgiveravg[[#This Row],[Sone]],arbeidsgiveravgift[Sone],arbeidsgiveravgift[Sats])</f>
        <v>6.4000000000000001E-2</v>
      </c>
    </row>
    <row r="116" spans="1:5" x14ac:dyDescent="0.25">
      <c r="A116">
        <v>3438</v>
      </c>
      <c r="B116" t="s">
        <v>700</v>
      </c>
      <c r="C116" t="s">
        <v>669</v>
      </c>
      <c r="D116">
        <v>2</v>
      </c>
      <c r="E116">
        <f>_xlfn.XLOOKUP(arbgiveravg[[#This Row],[Sone]],arbeidsgiveravgift[Sone],arbeidsgiveravgift[Sats])</f>
        <v>0.106</v>
      </c>
    </row>
    <row r="117" spans="1:5" x14ac:dyDescent="0.25">
      <c r="A117">
        <v>3439</v>
      </c>
      <c r="B117" t="s">
        <v>701</v>
      </c>
      <c r="C117" t="s">
        <v>669</v>
      </c>
      <c r="D117">
        <v>2</v>
      </c>
      <c r="E117">
        <f>_xlfn.XLOOKUP(arbgiveravg[[#This Row],[Sone]],arbeidsgiveravgift[Sone],arbeidsgiveravgift[Sats])</f>
        <v>0.106</v>
      </c>
    </row>
    <row r="118" spans="1:5" x14ac:dyDescent="0.25">
      <c r="A118">
        <v>3440</v>
      </c>
      <c r="B118" t="s">
        <v>702</v>
      </c>
      <c r="C118" t="s">
        <v>669</v>
      </c>
      <c r="D118">
        <v>1</v>
      </c>
      <c r="E118">
        <f>_xlfn.XLOOKUP(arbgiveravg[[#This Row],[Sone]],arbeidsgiveravgift[Sone],arbeidsgiveravgift[Sats])</f>
        <v>0.14099999999999999</v>
      </c>
    </row>
    <row r="119" spans="1:5" x14ac:dyDescent="0.25">
      <c r="A119">
        <v>3441</v>
      </c>
      <c r="B119" t="s">
        <v>703</v>
      </c>
      <c r="C119" t="s">
        <v>669</v>
      </c>
      <c r="D119" t="s">
        <v>583</v>
      </c>
      <c r="E119">
        <f>_xlfn.XLOOKUP(arbgiveravg[[#This Row],[Sone]],arbeidsgiveravgift[Sone],arbeidsgiveravgift[Sats])</f>
        <v>0.106</v>
      </c>
    </row>
    <row r="120" spans="1:5" x14ac:dyDescent="0.25">
      <c r="A120">
        <v>3442</v>
      </c>
      <c r="B120" t="s">
        <v>704</v>
      </c>
      <c r="C120" t="s">
        <v>669</v>
      </c>
      <c r="D120">
        <v>1</v>
      </c>
      <c r="E120">
        <f>_xlfn.XLOOKUP(arbgiveravg[[#This Row],[Sone]],arbeidsgiveravgift[Sone],arbeidsgiveravgift[Sats])</f>
        <v>0.14099999999999999</v>
      </c>
    </row>
    <row r="121" spans="1:5" x14ac:dyDescent="0.25">
      <c r="A121">
        <v>3443</v>
      </c>
      <c r="B121" t="s">
        <v>705</v>
      </c>
      <c r="C121" t="s">
        <v>669</v>
      </c>
      <c r="D121">
        <v>1</v>
      </c>
      <c r="E121">
        <f>_xlfn.XLOOKUP(arbgiveravg[[#This Row],[Sone]],arbeidsgiveravgift[Sone],arbeidsgiveravgift[Sats])</f>
        <v>0.14099999999999999</v>
      </c>
    </row>
    <row r="122" spans="1:5" x14ac:dyDescent="0.25">
      <c r="A122">
        <v>3446</v>
      </c>
      <c r="B122" t="s">
        <v>706</v>
      </c>
      <c r="C122" t="s">
        <v>669</v>
      </c>
      <c r="D122">
        <v>1</v>
      </c>
      <c r="E122">
        <f>_xlfn.XLOOKUP(arbgiveravg[[#This Row],[Sone]],arbeidsgiveravgift[Sone],arbeidsgiveravgift[Sats])</f>
        <v>0.14099999999999999</v>
      </c>
    </row>
    <row r="123" spans="1:5" x14ac:dyDescent="0.25">
      <c r="A123">
        <v>3447</v>
      </c>
      <c r="B123" t="s">
        <v>707</v>
      </c>
      <c r="C123" t="s">
        <v>669</v>
      </c>
      <c r="D123">
        <v>2</v>
      </c>
      <c r="E123">
        <f>_xlfn.XLOOKUP(arbgiveravg[[#This Row],[Sone]],arbeidsgiveravgift[Sone],arbeidsgiveravgift[Sats])</f>
        <v>0.106</v>
      </c>
    </row>
    <row r="124" spans="1:5" x14ac:dyDescent="0.25">
      <c r="A124">
        <v>3448</v>
      </c>
      <c r="B124" t="s">
        <v>708</v>
      </c>
      <c r="C124" t="s">
        <v>669</v>
      </c>
      <c r="D124">
        <v>2</v>
      </c>
      <c r="E124">
        <f>_xlfn.XLOOKUP(arbgiveravg[[#This Row],[Sone]],arbeidsgiveravgift[Sone],arbeidsgiveravgift[Sats])</f>
        <v>0.106</v>
      </c>
    </row>
    <row r="125" spans="1:5" x14ac:dyDescent="0.25">
      <c r="A125">
        <v>3449</v>
      </c>
      <c r="B125" t="s">
        <v>709</v>
      </c>
      <c r="C125" t="s">
        <v>669</v>
      </c>
      <c r="D125">
        <v>3</v>
      </c>
      <c r="E125">
        <f>_xlfn.XLOOKUP(arbgiveravg[[#This Row],[Sone]],arbeidsgiveravgift[Sone],arbeidsgiveravgift[Sats])</f>
        <v>6.4000000000000001E-2</v>
      </c>
    </row>
    <row r="126" spans="1:5" x14ac:dyDescent="0.25">
      <c r="A126">
        <v>3450</v>
      </c>
      <c r="B126" t="s">
        <v>710</v>
      </c>
      <c r="C126" t="s">
        <v>669</v>
      </c>
      <c r="D126">
        <v>3</v>
      </c>
      <c r="E126">
        <f>_xlfn.XLOOKUP(arbgiveravg[[#This Row],[Sone]],arbeidsgiveravgift[Sone],arbeidsgiveravgift[Sats])</f>
        <v>6.4000000000000001E-2</v>
      </c>
    </row>
    <row r="127" spans="1:5" x14ac:dyDescent="0.25">
      <c r="A127">
        <v>3451</v>
      </c>
      <c r="B127" t="s">
        <v>711</v>
      </c>
      <c r="C127" t="s">
        <v>669</v>
      </c>
      <c r="D127">
        <v>3</v>
      </c>
      <c r="E127">
        <f>_xlfn.XLOOKUP(arbgiveravg[[#This Row],[Sone]],arbeidsgiveravgift[Sone],arbeidsgiveravgift[Sats])</f>
        <v>6.4000000000000001E-2</v>
      </c>
    </row>
    <row r="128" spans="1:5" x14ac:dyDescent="0.25">
      <c r="A128">
        <v>3452</v>
      </c>
      <c r="B128" t="s">
        <v>712</v>
      </c>
      <c r="C128" t="s">
        <v>669</v>
      </c>
      <c r="D128">
        <v>3</v>
      </c>
      <c r="E128">
        <f>_xlfn.XLOOKUP(arbgiveravg[[#This Row],[Sone]],arbeidsgiveravgift[Sone],arbeidsgiveravgift[Sats])</f>
        <v>6.4000000000000001E-2</v>
      </c>
    </row>
    <row r="129" spans="1:6" x14ac:dyDescent="0.25">
      <c r="A129">
        <v>3453</v>
      </c>
      <c r="B129" t="s">
        <v>713</v>
      </c>
      <c r="C129" t="s">
        <v>669</v>
      </c>
      <c r="D129">
        <v>3</v>
      </c>
      <c r="E129">
        <f>_xlfn.XLOOKUP(arbgiveravg[[#This Row],[Sone]],arbeidsgiveravgift[Sone],arbeidsgiveravgift[Sats])</f>
        <v>6.4000000000000001E-2</v>
      </c>
    </row>
    <row r="130" spans="1:6" x14ac:dyDescent="0.25">
      <c r="A130">
        <v>3454</v>
      </c>
      <c r="B130" t="s">
        <v>714</v>
      </c>
      <c r="C130" t="s">
        <v>669</v>
      </c>
      <c r="D130">
        <v>3</v>
      </c>
      <c r="E130">
        <f>_xlfn.XLOOKUP(arbgiveravg[[#This Row],[Sone]],arbeidsgiveravgift[Sone],arbeidsgiveravgift[Sats])</f>
        <v>6.4000000000000001E-2</v>
      </c>
    </row>
    <row r="131" spans="1:6" x14ac:dyDescent="0.25">
      <c r="A131">
        <v>1505</v>
      </c>
      <c r="B131" t="s">
        <v>715</v>
      </c>
      <c r="C131" t="s">
        <v>716</v>
      </c>
      <c r="D131">
        <v>1</v>
      </c>
      <c r="E131">
        <f>_xlfn.XLOOKUP(arbgiveravg[[#This Row],[Sone]],arbeidsgiveravgift[Sone],arbeidsgiveravgift[Sats])</f>
        <v>0.14099999999999999</v>
      </c>
    </row>
    <row r="132" spans="1:6" x14ac:dyDescent="0.25">
      <c r="A132">
        <v>1506</v>
      </c>
      <c r="B132" t="s">
        <v>717</v>
      </c>
      <c r="C132" t="s">
        <v>716</v>
      </c>
      <c r="D132">
        <v>2</v>
      </c>
      <c r="E132">
        <f>_xlfn.XLOOKUP(arbgiveravg[[#This Row],[Sone]],arbeidsgiveravgift[Sone],arbeidsgiveravgift[Sats])</f>
        <v>0.106</v>
      </c>
      <c r="F132" t="s">
        <v>718</v>
      </c>
    </row>
    <row r="133" spans="1:6" x14ac:dyDescent="0.25">
      <c r="A133">
        <v>1506</v>
      </c>
      <c r="B133" t="s">
        <v>717</v>
      </c>
      <c r="C133" t="s">
        <v>716</v>
      </c>
      <c r="D133">
        <v>1</v>
      </c>
      <c r="E133">
        <f>_xlfn.XLOOKUP(arbgiveravg[[#This Row],[Sone]],arbeidsgiveravgift[Sone],arbeidsgiveravgift[Sats])</f>
        <v>0.14099999999999999</v>
      </c>
    </row>
    <row r="134" spans="1:6" x14ac:dyDescent="0.25">
      <c r="A134">
        <v>1508</v>
      </c>
      <c r="B134" t="s">
        <v>719</v>
      </c>
      <c r="C134" t="s">
        <v>716</v>
      </c>
      <c r="D134">
        <v>2</v>
      </c>
      <c r="E134">
        <f>_xlfn.XLOOKUP(arbgiveravg[[#This Row],[Sone]],arbeidsgiveravgift[Sone],arbeidsgiveravgift[Sats])</f>
        <v>0.106</v>
      </c>
      <c r="F134" t="s">
        <v>720</v>
      </c>
    </row>
    <row r="135" spans="1:6" x14ac:dyDescent="0.25">
      <c r="A135">
        <v>1508</v>
      </c>
      <c r="B135" t="s">
        <v>719</v>
      </c>
      <c r="C135" t="s">
        <v>716</v>
      </c>
      <c r="D135">
        <v>1</v>
      </c>
      <c r="E135">
        <f>_xlfn.XLOOKUP(arbgiveravg[[#This Row],[Sone]],arbeidsgiveravgift[Sone],arbeidsgiveravgift[Sats])</f>
        <v>0.14099999999999999</v>
      </c>
    </row>
    <row r="136" spans="1:6" x14ac:dyDescent="0.25">
      <c r="A136">
        <v>1511</v>
      </c>
      <c r="B136" t="s">
        <v>721</v>
      </c>
      <c r="C136" t="s">
        <v>716</v>
      </c>
      <c r="D136">
        <v>3</v>
      </c>
      <c r="E136">
        <f>_xlfn.XLOOKUP(arbgiveravg[[#This Row],[Sone]],arbeidsgiveravgift[Sone],arbeidsgiveravgift[Sats])</f>
        <v>6.4000000000000001E-2</v>
      </c>
    </row>
    <row r="137" spans="1:6" x14ac:dyDescent="0.25">
      <c r="A137">
        <v>1514</v>
      </c>
      <c r="B137" t="s">
        <v>722</v>
      </c>
      <c r="C137" t="s">
        <v>716</v>
      </c>
      <c r="D137">
        <v>2</v>
      </c>
      <c r="E137">
        <f>_xlfn.XLOOKUP(arbgiveravg[[#This Row],[Sone]],arbeidsgiveravgift[Sone],arbeidsgiveravgift[Sats])</f>
        <v>0.106</v>
      </c>
    </row>
    <row r="138" spans="1:6" x14ac:dyDescent="0.25">
      <c r="A138">
        <v>1515</v>
      </c>
      <c r="B138" t="s">
        <v>723</v>
      </c>
      <c r="C138" t="s">
        <v>716</v>
      </c>
      <c r="D138">
        <v>1</v>
      </c>
      <c r="E138">
        <f>_xlfn.XLOOKUP(arbgiveravg[[#This Row],[Sone]],arbeidsgiveravgift[Sone],arbeidsgiveravgift[Sats])</f>
        <v>0.14099999999999999</v>
      </c>
    </row>
    <row r="139" spans="1:6" x14ac:dyDescent="0.25">
      <c r="A139">
        <v>1516</v>
      </c>
      <c r="B139" t="s">
        <v>724</v>
      </c>
      <c r="C139" t="s">
        <v>716</v>
      </c>
      <c r="D139">
        <v>1</v>
      </c>
      <c r="E139">
        <f>_xlfn.XLOOKUP(arbgiveravg[[#This Row],[Sone]],arbeidsgiveravgift[Sone],arbeidsgiveravgift[Sats])</f>
        <v>0.14099999999999999</v>
      </c>
    </row>
    <row r="140" spans="1:6" x14ac:dyDescent="0.25">
      <c r="A140">
        <v>1517</v>
      </c>
      <c r="B140" t="s">
        <v>725</v>
      </c>
      <c r="C140" t="s">
        <v>716</v>
      </c>
      <c r="D140">
        <v>1</v>
      </c>
      <c r="E140">
        <f>_xlfn.XLOOKUP(arbgiveravg[[#This Row],[Sone]],arbeidsgiveravgift[Sone],arbeidsgiveravgift[Sats])</f>
        <v>0.14099999999999999</v>
      </c>
    </row>
    <row r="141" spans="1:6" x14ac:dyDescent="0.25">
      <c r="A141">
        <v>1520</v>
      </c>
      <c r="B141" t="s">
        <v>726</v>
      </c>
      <c r="C141" t="s">
        <v>716</v>
      </c>
      <c r="D141">
        <v>1</v>
      </c>
      <c r="E141">
        <f>_xlfn.XLOOKUP(arbgiveravg[[#This Row],[Sone]],arbeidsgiveravgift[Sone],arbeidsgiveravgift[Sats])</f>
        <v>0.14099999999999999</v>
      </c>
    </row>
    <row r="142" spans="1:6" x14ac:dyDescent="0.25">
      <c r="A142">
        <v>1525</v>
      </c>
      <c r="B142" t="s">
        <v>727</v>
      </c>
      <c r="C142" t="s">
        <v>716</v>
      </c>
      <c r="D142">
        <v>2</v>
      </c>
      <c r="E142">
        <f>_xlfn.XLOOKUP(arbgiveravg[[#This Row],[Sone]],arbeidsgiveravgift[Sone],arbeidsgiveravgift[Sats])</f>
        <v>0.106</v>
      </c>
    </row>
    <row r="143" spans="1:6" x14ac:dyDescent="0.25">
      <c r="A143">
        <v>1528</v>
      </c>
      <c r="B143" t="s">
        <v>728</v>
      </c>
      <c r="C143" t="s">
        <v>716</v>
      </c>
      <c r="D143">
        <v>2</v>
      </c>
      <c r="E143">
        <f>_xlfn.XLOOKUP(arbgiveravg[[#This Row],[Sone]],arbeidsgiveravgift[Sone],arbeidsgiveravgift[Sats])</f>
        <v>0.106</v>
      </c>
    </row>
    <row r="144" spans="1:6" x14ac:dyDescent="0.25">
      <c r="A144">
        <v>1531</v>
      </c>
      <c r="B144" t="s">
        <v>729</v>
      </c>
      <c r="C144" t="s">
        <v>716</v>
      </c>
      <c r="D144">
        <v>1</v>
      </c>
      <c r="E144">
        <f>_xlfn.XLOOKUP(arbgiveravg[[#This Row],[Sone]],arbeidsgiveravgift[Sone],arbeidsgiveravgift[Sats])</f>
        <v>0.14099999999999999</v>
      </c>
    </row>
    <row r="145" spans="1:6" x14ac:dyDescent="0.25">
      <c r="A145">
        <v>1532</v>
      </c>
      <c r="B145" t="s">
        <v>730</v>
      </c>
      <c r="C145" t="s">
        <v>716</v>
      </c>
      <c r="D145">
        <v>1</v>
      </c>
      <c r="E145">
        <f>_xlfn.XLOOKUP(arbgiveravg[[#This Row],[Sone]],arbeidsgiveravgift[Sone],arbeidsgiveravgift[Sats])</f>
        <v>0.14099999999999999</v>
      </c>
    </row>
    <row r="146" spans="1:6" x14ac:dyDescent="0.25">
      <c r="A146">
        <v>1535</v>
      </c>
      <c r="B146" t="s">
        <v>731</v>
      </c>
      <c r="C146" t="s">
        <v>716</v>
      </c>
      <c r="D146">
        <v>2</v>
      </c>
      <c r="E146">
        <f>_xlfn.XLOOKUP(arbgiveravg[[#This Row],[Sone]],arbeidsgiveravgift[Sone],arbeidsgiveravgift[Sats])</f>
        <v>0.106</v>
      </c>
    </row>
    <row r="147" spans="1:6" x14ac:dyDescent="0.25">
      <c r="A147">
        <v>1539</v>
      </c>
      <c r="B147" t="s">
        <v>732</v>
      </c>
      <c r="C147" t="s">
        <v>716</v>
      </c>
      <c r="D147">
        <v>2</v>
      </c>
      <c r="E147">
        <f>_xlfn.XLOOKUP(arbgiveravg[[#This Row],[Sone]],arbeidsgiveravgift[Sone],arbeidsgiveravgift[Sats])</f>
        <v>0.106</v>
      </c>
    </row>
    <row r="148" spans="1:6" x14ac:dyDescent="0.25">
      <c r="A148">
        <v>1547</v>
      </c>
      <c r="B148" t="s">
        <v>733</v>
      </c>
      <c r="C148" t="s">
        <v>716</v>
      </c>
      <c r="D148" t="s">
        <v>583</v>
      </c>
      <c r="E148">
        <f>_xlfn.XLOOKUP(arbgiveravg[[#This Row],[Sone]],arbeidsgiveravgift[Sone],arbeidsgiveravgift[Sats])</f>
        <v>0.106</v>
      </c>
    </row>
    <row r="149" spans="1:6" x14ac:dyDescent="0.25">
      <c r="A149">
        <v>1554</v>
      </c>
      <c r="B149" t="s">
        <v>734</v>
      </c>
      <c r="C149" t="s">
        <v>716</v>
      </c>
      <c r="D149">
        <v>1</v>
      </c>
      <c r="E149">
        <f>_xlfn.XLOOKUP(arbgiveravg[[#This Row],[Sone]],arbeidsgiveravgift[Sone],arbeidsgiveravgift[Sats])</f>
        <v>0.14099999999999999</v>
      </c>
    </row>
    <row r="150" spans="1:6" x14ac:dyDescent="0.25">
      <c r="A150">
        <v>1557</v>
      </c>
      <c r="B150" t="s">
        <v>735</v>
      </c>
      <c r="C150" t="s">
        <v>716</v>
      </c>
      <c r="D150" t="s">
        <v>583</v>
      </c>
      <c r="E150">
        <f>_xlfn.XLOOKUP(arbgiveravg[[#This Row],[Sone]],arbeidsgiveravgift[Sone],arbeidsgiveravgift[Sats])</f>
        <v>0.106</v>
      </c>
    </row>
    <row r="151" spans="1:6" x14ac:dyDescent="0.25">
      <c r="A151">
        <v>1560</v>
      </c>
      <c r="B151" t="s">
        <v>736</v>
      </c>
      <c r="C151" t="s">
        <v>716</v>
      </c>
      <c r="D151">
        <v>2</v>
      </c>
      <c r="E151">
        <f>_xlfn.XLOOKUP(arbgiveravg[[#This Row],[Sone]],arbeidsgiveravgift[Sone],arbeidsgiveravgift[Sats])</f>
        <v>0.106</v>
      </c>
    </row>
    <row r="152" spans="1:6" x14ac:dyDescent="0.25">
      <c r="A152">
        <v>1563</v>
      </c>
      <c r="B152" t="s">
        <v>737</v>
      </c>
      <c r="C152" t="s">
        <v>716</v>
      </c>
      <c r="D152">
        <v>2</v>
      </c>
      <c r="E152">
        <f>_xlfn.XLOOKUP(arbgiveravg[[#This Row],[Sone]],arbeidsgiveravgift[Sone],arbeidsgiveravgift[Sats])</f>
        <v>0.106</v>
      </c>
    </row>
    <row r="153" spans="1:6" x14ac:dyDescent="0.25">
      <c r="A153">
        <v>1566</v>
      </c>
      <c r="B153" t="s">
        <v>738</v>
      </c>
      <c r="C153" t="s">
        <v>716</v>
      </c>
      <c r="D153">
        <v>3</v>
      </c>
      <c r="E153">
        <f>_xlfn.XLOOKUP(arbgiveravg[[#This Row],[Sone]],arbeidsgiveravgift[Sone],arbeidsgiveravgift[Sats])</f>
        <v>6.4000000000000001E-2</v>
      </c>
    </row>
    <row r="154" spans="1:6" x14ac:dyDescent="0.25">
      <c r="A154">
        <v>1573</v>
      </c>
      <c r="B154" t="s">
        <v>739</v>
      </c>
      <c r="C154" t="s">
        <v>716</v>
      </c>
      <c r="D154">
        <v>4</v>
      </c>
      <c r="E154">
        <f>_xlfn.XLOOKUP(arbgiveravg[[#This Row],[Sone]],arbeidsgiveravgift[Sone],arbeidsgiveravgift[Sats])</f>
        <v>5.0999999999999997E-2</v>
      </c>
    </row>
    <row r="155" spans="1:6" x14ac:dyDescent="0.25">
      <c r="A155">
        <v>1576</v>
      </c>
      <c r="B155" t="s">
        <v>740</v>
      </c>
      <c r="C155" t="s">
        <v>716</v>
      </c>
      <c r="D155">
        <v>3</v>
      </c>
      <c r="E155">
        <f>_xlfn.XLOOKUP(arbgiveravg[[#This Row],[Sone]],arbeidsgiveravgift[Sone],arbeidsgiveravgift[Sats])</f>
        <v>6.4000000000000001E-2</v>
      </c>
    </row>
    <row r="156" spans="1:6" x14ac:dyDescent="0.25">
      <c r="A156">
        <v>1577</v>
      </c>
      <c r="B156" t="s">
        <v>741</v>
      </c>
      <c r="C156" t="s">
        <v>716</v>
      </c>
      <c r="D156">
        <v>2</v>
      </c>
      <c r="E156">
        <f>_xlfn.XLOOKUP(arbgiveravg[[#This Row],[Sone]],arbeidsgiveravgift[Sone],arbeidsgiveravgift[Sats])</f>
        <v>0.106</v>
      </c>
      <c r="F156" t="s">
        <v>742</v>
      </c>
    </row>
    <row r="157" spans="1:6" x14ac:dyDescent="0.25">
      <c r="A157">
        <v>1577</v>
      </c>
      <c r="B157" t="s">
        <v>741</v>
      </c>
      <c r="C157" t="s">
        <v>716</v>
      </c>
      <c r="D157">
        <v>1</v>
      </c>
      <c r="E157">
        <f>_xlfn.XLOOKUP(arbgiveravg[[#This Row],[Sone]],arbeidsgiveravgift[Sone],arbeidsgiveravgift[Sats])</f>
        <v>0.14099999999999999</v>
      </c>
    </row>
    <row r="158" spans="1:6" x14ac:dyDescent="0.25">
      <c r="A158">
        <v>1578</v>
      </c>
      <c r="B158" t="s">
        <v>743</v>
      </c>
      <c r="C158" t="s">
        <v>716</v>
      </c>
      <c r="D158">
        <v>2</v>
      </c>
      <c r="E158">
        <f>_xlfn.XLOOKUP(arbgiveravg[[#This Row],[Sone]],arbeidsgiveravgift[Sone],arbeidsgiveravgift[Sats])</f>
        <v>0.106</v>
      </c>
    </row>
    <row r="159" spans="1:6" x14ac:dyDescent="0.25">
      <c r="A159">
        <v>1579</v>
      </c>
      <c r="B159" t="s">
        <v>744</v>
      </c>
      <c r="C159" t="s">
        <v>716</v>
      </c>
      <c r="D159" t="s">
        <v>583</v>
      </c>
      <c r="E159">
        <f>_xlfn.XLOOKUP(arbgiveravg[[#This Row],[Sone]],arbeidsgiveravgift[Sone],arbeidsgiveravgift[Sats])</f>
        <v>0.106</v>
      </c>
      <c r="F159" t="s">
        <v>745</v>
      </c>
    </row>
    <row r="160" spans="1:6" x14ac:dyDescent="0.25">
      <c r="A160">
        <v>1579</v>
      </c>
      <c r="B160" t="s">
        <v>744</v>
      </c>
      <c r="C160" t="s">
        <v>716</v>
      </c>
      <c r="D160">
        <v>1</v>
      </c>
      <c r="E160">
        <f>_xlfn.XLOOKUP(arbgiveravg[[#This Row],[Sone]],arbeidsgiveravgift[Sone],arbeidsgiveravgift[Sats])</f>
        <v>0.14099999999999999</v>
      </c>
    </row>
    <row r="161" spans="1:5" x14ac:dyDescent="0.25">
      <c r="A161">
        <v>1580</v>
      </c>
      <c r="B161" t="s">
        <v>746</v>
      </c>
      <c r="C161" t="s">
        <v>716</v>
      </c>
      <c r="D161" t="s">
        <v>583</v>
      </c>
      <c r="E161">
        <f>_xlfn.XLOOKUP(arbgiveravg[[#This Row],[Sone]],arbeidsgiveravgift[Sone],arbeidsgiveravgift[Sats])</f>
        <v>0.106</v>
      </c>
    </row>
    <row r="162" spans="1:5" x14ac:dyDescent="0.25">
      <c r="A162">
        <v>1804</v>
      </c>
      <c r="B162" t="s">
        <v>747</v>
      </c>
      <c r="C162" t="s">
        <v>748</v>
      </c>
      <c r="D162" t="s">
        <v>589</v>
      </c>
      <c r="E162">
        <f>_xlfn.XLOOKUP(arbgiveravg[[#This Row],[Sone]],arbeidsgiveravgift[Sone],arbeidsgiveravgift[Sats])</f>
        <v>7.9000000000000001E-2</v>
      </c>
    </row>
    <row r="163" spans="1:5" x14ac:dyDescent="0.25">
      <c r="A163">
        <v>1806</v>
      </c>
      <c r="B163" t="s">
        <v>749</v>
      </c>
      <c r="C163" t="s">
        <v>748</v>
      </c>
      <c r="D163">
        <v>4</v>
      </c>
      <c r="E163">
        <f>_xlfn.XLOOKUP(arbgiveravg[[#This Row],[Sone]],arbeidsgiveravgift[Sone],arbeidsgiveravgift[Sats])</f>
        <v>5.0999999999999997E-2</v>
      </c>
    </row>
    <row r="164" spans="1:5" x14ac:dyDescent="0.25">
      <c r="A164">
        <v>1811</v>
      </c>
      <c r="B164" t="s">
        <v>750</v>
      </c>
      <c r="C164" t="s">
        <v>748</v>
      </c>
      <c r="D164">
        <v>4</v>
      </c>
      <c r="E164">
        <f>_xlfn.XLOOKUP(arbgiveravg[[#This Row],[Sone]],arbeidsgiveravgift[Sone],arbeidsgiveravgift[Sats])</f>
        <v>5.0999999999999997E-2</v>
      </c>
    </row>
    <row r="165" spans="1:5" x14ac:dyDescent="0.25">
      <c r="A165">
        <v>1812</v>
      </c>
      <c r="B165" t="s">
        <v>751</v>
      </c>
      <c r="C165" t="s">
        <v>748</v>
      </c>
      <c r="D165">
        <v>4</v>
      </c>
      <c r="E165">
        <f>_xlfn.XLOOKUP(arbgiveravg[[#This Row],[Sone]],arbeidsgiveravgift[Sone],arbeidsgiveravgift[Sats])</f>
        <v>5.0999999999999997E-2</v>
      </c>
    </row>
    <row r="166" spans="1:5" x14ac:dyDescent="0.25">
      <c r="A166">
        <v>1813</v>
      </c>
      <c r="B166" t="s">
        <v>752</v>
      </c>
      <c r="C166" t="s">
        <v>748</v>
      </c>
      <c r="D166">
        <v>4</v>
      </c>
      <c r="E166">
        <f>_xlfn.XLOOKUP(arbgiveravg[[#This Row],[Sone]],arbeidsgiveravgift[Sone],arbeidsgiveravgift[Sats])</f>
        <v>5.0999999999999997E-2</v>
      </c>
    </row>
    <row r="167" spans="1:5" x14ac:dyDescent="0.25">
      <c r="A167">
        <v>1815</v>
      </c>
      <c r="B167" t="s">
        <v>753</v>
      </c>
      <c r="C167" t="s">
        <v>748</v>
      </c>
      <c r="D167">
        <v>4</v>
      </c>
      <c r="E167">
        <f>_xlfn.XLOOKUP(arbgiveravg[[#This Row],[Sone]],arbeidsgiveravgift[Sone],arbeidsgiveravgift[Sats])</f>
        <v>5.0999999999999997E-2</v>
      </c>
    </row>
    <row r="168" spans="1:5" x14ac:dyDescent="0.25">
      <c r="A168">
        <v>1816</v>
      </c>
      <c r="B168" t="s">
        <v>754</v>
      </c>
      <c r="C168" t="s">
        <v>748</v>
      </c>
      <c r="D168">
        <v>4</v>
      </c>
      <c r="E168">
        <f>_xlfn.XLOOKUP(arbgiveravg[[#This Row],[Sone]],arbeidsgiveravgift[Sone],arbeidsgiveravgift[Sats])</f>
        <v>5.0999999999999997E-2</v>
      </c>
    </row>
    <row r="169" spans="1:5" x14ac:dyDescent="0.25">
      <c r="A169">
        <v>1818</v>
      </c>
      <c r="B169" t="s">
        <v>755</v>
      </c>
      <c r="C169" t="s">
        <v>748</v>
      </c>
      <c r="D169">
        <v>4</v>
      </c>
      <c r="E169">
        <f>_xlfn.XLOOKUP(arbgiveravg[[#This Row],[Sone]],arbeidsgiveravgift[Sone],arbeidsgiveravgift[Sats])</f>
        <v>5.0999999999999997E-2</v>
      </c>
    </row>
    <row r="170" spans="1:5" x14ac:dyDescent="0.25">
      <c r="A170">
        <v>1820</v>
      </c>
      <c r="B170" t="s">
        <v>756</v>
      </c>
      <c r="C170" t="s">
        <v>748</v>
      </c>
      <c r="D170">
        <v>4</v>
      </c>
      <c r="E170">
        <f>_xlfn.XLOOKUP(arbgiveravg[[#This Row],[Sone]],arbeidsgiveravgift[Sone],arbeidsgiveravgift[Sats])</f>
        <v>5.0999999999999997E-2</v>
      </c>
    </row>
    <row r="171" spans="1:5" x14ac:dyDescent="0.25">
      <c r="A171">
        <v>1822</v>
      </c>
      <c r="B171" t="s">
        <v>757</v>
      </c>
      <c r="C171" t="s">
        <v>748</v>
      </c>
      <c r="D171">
        <v>4</v>
      </c>
      <c r="E171">
        <f>_xlfn.XLOOKUP(arbgiveravg[[#This Row],[Sone]],arbeidsgiveravgift[Sone],arbeidsgiveravgift[Sats])</f>
        <v>5.0999999999999997E-2</v>
      </c>
    </row>
    <row r="172" spans="1:5" x14ac:dyDescent="0.25">
      <c r="A172">
        <v>1824</v>
      </c>
      <c r="B172" t="s">
        <v>758</v>
      </c>
      <c r="C172" t="s">
        <v>748</v>
      </c>
      <c r="D172">
        <v>4</v>
      </c>
      <c r="E172">
        <f>_xlfn.XLOOKUP(arbgiveravg[[#This Row],[Sone]],arbeidsgiveravgift[Sone],arbeidsgiveravgift[Sats])</f>
        <v>5.0999999999999997E-2</v>
      </c>
    </row>
    <row r="173" spans="1:5" x14ac:dyDescent="0.25">
      <c r="A173">
        <v>1825</v>
      </c>
      <c r="B173" t="s">
        <v>759</v>
      </c>
      <c r="C173" t="s">
        <v>748</v>
      </c>
      <c r="D173">
        <v>4</v>
      </c>
      <c r="E173">
        <f>_xlfn.XLOOKUP(arbgiveravg[[#This Row],[Sone]],arbeidsgiveravgift[Sone],arbeidsgiveravgift[Sats])</f>
        <v>5.0999999999999997E-2</v>
      </c>
    </row>
    <row r="174" spans="1:5" x14ac:dyDescent="0.25">
      <c r="A174">
        <v>1826</v>
      </c>
      <c r="B174" t="s">
        <v>760</v>
      </c>
      <c r="C174" t="s">
        <v>748</v>
      </c>
      <c r="D174">
        <v>4</v>
      </c>
      <c r="E174">
        <f>_xlfn.XLOOKUP(arbgiveravg[[#This Row],[Sone]],arbeidsgiveravgift[Sone],arbeidsgiveravgift[Sats])</f>
        <v>5.0999999999999997E-2</v>
      </c>
    </row>
    <row r="175" spans="1:5" x14ac:dyDescent="0.25">
      <c r="A175">
        <v>1827</v>
      </c>
      <c r="B175" t="s">
        <v>761</v>
      </c>
      <c r="C175" t="s">
        <v>748</v>
      </c>
      <c r="D175">
        <v>4</v>
      </c>
      <c r="E175">
        <f>_xlfn.XLOOKUP(arbgiveravg[[#This Row],[Sone]],arbeidsgiveravgift[Sone],arbeidsgiveravgift[Sats])</f>
        <v>5.0999999999999997E-2</v>
      </c>
    </row>
    <row r="176" spans="1:5" x14ac:dyDescent="0.25">
      <c r="A176">
        <v>1828</v>
      </c>
      <c r="B176" t="s">
        <v>762</v>
      </c>
      <c r="C176" t="s">
        <v>748</v>
      </c>
      <c r="D176">
        <v>4</v>
      </c>
      <c r="E176">
        <f>_xlfn.XLOOKUP(arbgiveravg[[#This Row],[Sone]],arbeidsgiveravgift[Sone],arbeidsgiveravgift[Sats])</f>
        <v>5.0999999999999997E-2</v>
      </c>
    </row>
    <row r="177" spans="1:5" x14ac:dyDescent="0.25">
      <c r="A177">
        <v>1832</v>
      </c>
      <c r="B177" t="s">
        <v>763</v>
      </c>
      <c r="C177" t="s">
        <v>748</v>
      </c>
      <c r="D177">
        <v>4</v>
      </c>
      <c r="E177">
        <f>_xlfn.XLOOKUP(arbgiveravg[[#This Row],[Sone]],arbeidsgiveravgift[Sone],arbeidsgiveravgift[Sats])</f>
        <v>5.0999999999999997E-2</v>
      </c>
    </row>
    <row r="178" spans="1:5" x14ac:dyDescent="0.25">
      <c r="A178">
        <v>1833</v>
      </c>
      <c r="B178" t="s">
        <v>764</v>
      </c>
      <c r="C178" t="s">
        <v>748</v>
      </c>
      <c r="D178">
        <v>4</v>
      </c>
      <c r="E178">
        <f>_xlfn.XLOOKUP(arbgiveravg[[#This Row],[Sone]],arbeidsgiveravgift[Sone],arbeidsgiveravgift[Sats])</f>
        <v>5.0999999999999997E-2</v>
      </c>
    </row>
    <row r="179" spans="1:5" x14ac:dyDescent="0.25">
      <c r="A179">
        <v>1834</v>
      </c>
      <c r="B179" t="s">
        <v>765</v>
      </c>
      <c r="C179" t="s">
        <v>748</v>
      </c>
      <c r="D179">
        <v>4</v>
      </c>
      <c r="E179">
        <f>_xlfn.XLOOKUP(arbgiveravg[[#This Row],[Sone]],arbeidsgiveravgift[Sone],arbeidsgiveravgift[Sats])</f>
        <v>5.0999999999999997E-2</v>
      </c>
    </row>
    <row r="180" spans="1:5" x14ac:dyDescent="0.25">
      <c r="A180">
        <v>1835</v>
      </c>
      <c r="B180" t="s">
        <v>766</v>
      </c>
      <c r="C180" t="s">
        <v>748</v>
      </c>
      <c r="D180">
        <v>4</v>
      </c>
      <c r="E180">
        <f>_xlfn.XLOOKUP(arbgiveravg[[#This Row],[Sone]],arbeidsgiveravgift[Sone],arbeidsgiveravgift[Sats])</f>
        <v>5.0999999999999997E-2</v>
      </c>
    </row>
    <row r="181" spans="1:5" x14ac:dyDescent="0.25">
      <c r="A181">
        <v>1836</v>
      </c>
      <c r="B181" t="s">
        <v>767</v>
      </c>
      <c r="C181" t="s">
        <v>748</v>
      </c>
      <c r="D181">
        <v>4</v>
      </c>
      <c r="E181">
        <f>_xlfn.XLOOKUP(arbgiveravg[[#This Row],[Sone]],arbeidsgiveravgift[Sone],arbeidsgiveravgift[Sats])</f>
        <v>5.0999999999999997E-2</v>
      </c>
    </row>
    <row r="182" spans="1:5" x14ac:dyDescent="0.25">
      <c r="A182">
        <v>1837</v>
      </c>
      <c r="B182" t="s">
        <v>768</v>
      </c>
      <c r="C182" t="s">
        <v>748</v>
      </c>
      <c r="D182">
        <v>4</v>
      </c>
      <c r="E182">
        <f>_xlfn.XLOOKUP(arbgiveravg[[#This Row],[Sone]],arbeidsgiveravgift[Sone],arbeidsgiveravgift[Sats])</f>
        <v>5.0999999999999997E-2</v>
      </c>
    </row>
    <row r="183" spans="1:5" x14ac:dyDescent="0.25">
      <c r="A183">
        <v>1838</v>
      </c>
      <c r="B183" t="s">
        <v>769</v>
      </c>
      <c r="C183" t="s">
        <v>748</v>
      </c>
      <c r="D183">
        <v>4</v>
      </c>
      <c r="E183">
        <f>_xlfn.XLOOKUP(arbgiveravg[[#This Row],[Sone]],arbeidsgiveravgift[Sone],arbeidsgiveravgift[Sats])</f>
        <v>5.0999999999999997E-2</v>
      </c>
    </row>
    <row r="184" spans="1:5" x14ac:dyDescent="0.25">
      <c r="A184">
        <v>1839</v>
      </c>
      <c r="B184" t="s">
        <v>770</v>
      </c>
      <c r="C184" t="s">
        <v>748</v>
      </c>
      <c r="D184">
        <v>4</v>
      </c>
      <c r="E184">
        <f>_xlfn.XLOOKUP(arbgiveravg[[#This Row],[Sone]],arbeidsgiveravgift[Sone],arbeidsgiveravgift[Sats])</f>
        <v>5.0999999999999997E-2</v>
      </c>
    </row>
    <row r="185" spans="1:5" x14ac:dyDescent="0.25">
      <c r="A185">
        <v>1840</v>
      </c>
      <c r="B185" t="s">
        <v>771</v>
      </c>
      <c r="C185" t="s">
        <v>748</v>
      </c>
      <c r="D185">
        <v>4</v>
      </c>
      <c r="E185">
        <f>_xlfn.XLOOKUP(arbgiveravg[[#This Row],[Sone]],arbeidsgiveravgift[Sone],arbeidsgiveravgift[Sats])</f>
        <v>5.0999999999999997E-2</v>
      </c>
    </row>
    <row r="186" spans="1:5" x14ac:dyDescent="0.25">
      <c r="A186">
        <v>1841</v>
      </c>
      <c r="B186" t="s">
        <v>772</v>
      </c>
      <c r="C186" t="s">
        <v>748</v>
      </c>
      <c r="D186">
        <v>4</v>
      </c>
      <c r="E186">
        <f>_xlfn.XLOOKUP(arbgiveravg[[#This Row],[Sone]],arbeidsgiveravgift[Sone],arbeidsgiveravgift[Sats])</f>
        <v>5.0999999999999997E-2</v>
      </c>
    </row>
    <row r="187" spans="1:5" x14ac:dyDescent="0.25">
      <c r="A187">
        <v>1845</v>
      </c>
      <c r="B187" t="s">
        <v>773</v>
      </c>
      <c r="C187" t="s">
        <v>748</v>
      </c>
      <c r="D187">
        <v>4</v>
      </c>
      <c r="E187">
        <f>_xlfn.XLOOKUP(arbgiveravg[[#This Row],[Sone]],arbeidsgiveravgift[Sone],arbeidsgiveravgift[Sats])</f>
        <v>5.0999999999999997E-2</v>
      </c>
    </row>
    <row r="188" spans="1:5" x14ac:dyDescent="0.25">
      <c r="A188">
        <v>1848</v>
      </c>
      <c r="B188" t="s">
        <v>774</v>
      </c>
      <c r="C188" t="s">
        <v>748</v>
      </c>
      <c r="D188">
        <v>4</v>
      </c>
      <c r="E188">
        <f>_xlfn.XLOOKUP(arbgiveravg[[#This Row],[Sone]],arbeidsgiveravgift[Sone],arbeidsgiveravgift[Sats])</f>
        <v>5.0999999999999997E-2</v>
      </c>
    </row>
    <row r="189" spans="1:5" x14ac:dyDescent="0.25">
      <c r="A189">
        <v>1851</v>
      </c>
      <c r="B189" t="s">
        <v>775</v>
      </c>
      <c r="C189" t="s">
        <v>748</v>
      </c>
      <c r="D189">
        <v>4</v>
      </c>
      <c r="E189">
        <f>_xlfn.XLOOKUP(arbgiveravg[[#This Row],[Sone]],arbeidsgiveravgift[Sone],arbeidsgiveravgift[Sats])</f>
        <v>5.0999999999999997E-2</v>
      </c>
    </row>
    <row r="190" spans="1:5" x14ac:dyDescent="0.25">
      <c r="A190">
        <v>1853</v>
      </c>
      <c r="B190" t="s">
        <v>776</v>
      </c>
      <c r="C190" t="s">
        <v>748</v>
      </c>
      <c r="D190">
        <v>4</v>
      </c>
      <c r="E190">
        <f>_xlfn.XLOOKUP(arbgiveravg[[#This Row],[Sone]],arbeidsgiveravgift[Sone],arbeidsgiveravgift[Sats])</f>
        <v>5.0999999999999997E-2</v>
      </c>
    </row>
    <row r="191" spans="1:5" x14ac:dyDescent="0.25">
      <c r="A191">
        <v>1856</v>
      </c>
      <c r="B191" t="s">
        <v>777</v>
      </c>
      <c r="C191" t="s">
        <v>748</v>
      </c>
      <c r="D191">
        <v>4</v>
      </c>
      <c r="E191">
        <f>_xlfn.XLOOKUP(arbgiveravg[[#This Row],[Sone]],arbeidsgiveravgift[Sone],arbeidsgiveravgift[Sats])</f>
        <v>5.0999999999999997E-2</v>
      </c>
    </row>
    <row r="192" spans="1:5" x14ac:dyDescent="0.25">
      <c r="A192">
        <v>1857</v>
      </c>
      <c r="B192" t="s">
        <v>778</v>
      </c>
      <c r="C192" t="s">
        <v>748</v>
      </c>
      <c r="D192">
        <v>4</v>
      </c>
      <c r="E192">
        <f>_xlfn.XLOOKUP(arbgiveravg[[#This Row],[Sone]],arbeidsgiveravgift[Sone],arbeidsgiveravgift[Sats])</f>
        <v>5.0999999999999997E-2</v>
      </c>
    </row>
    <row r="193" spans="1:5" x14ac:dyDescent="0.25">
      <c r="A193">
        <v>1859</v>
      </c>
      <c r="B193" t="s">
        <v>779</v>
      </c>
      <c r="C193" t="s">
        <v>748</v>
      </c>
      <c r="D193">
        <v>4</v>
      </c>
      <c r="E193">
        <f>_xlfn.XLOOKUP(arbgiveravg[[#This Row],[Sone]],arbeidsgiveravgift[Sone],arbeidsgiveravgift[Sats])</f>
        <v>5.0999999999999997E-2</v>
      </c>
    </row>
    <row r="194" spans="1:5" x14ac:dyDescent="0.25">
      <c r="A194">
        <v>1860</v>
      </c>
      <c r="B194" t="s">
        <v>780</v>
      </c>
      <c r="C194" t="s">
        <v>748</v>
      </c>
      <c r="D194">
        <v>4</v>
      </c>
      <c r="E194">
        <f>_xlfn.XLOOKUP(arbgiveravg[[#This Row],[Sone]],arbeidsgiveravgift[Sone],arbeidsgiveravgift[Sats])</f>
        <v>5.0999999999999997E-2</v>
      </c>
    </row>
    <row r="195" spans="1:5" x14ac:dyDescent="0.25">
      <c r="A195">
        <v>1865</v>
      </c>
      <c r="B195" t="s">
        <v>781</v>
      </c>
      <c r="C195" t="s">
        <v>748</v>
      </c>
      <c r="D195">
        <v>4</v>
      </c>
      <c r="E195">
        <f>_xlfn.XLOOKUP(arbgiveravg[[#This Row],[Sone]],arbeidsgiveravgift[Sone],arbeidsgiveravgift[Sats])</f>
        <v>5.0999999999999997E-2</v>
      </c>
    </row>
    <row r="196" spans="1:5" x14ac:dyDescent="0.25">
      <c r="A196">
        <v>1866</v>
      </c>
      <c r="B196" t="s">
        <v>782</v>
      </c>
      <c r="C196" t="s">
        <v>748</v>
      </c>
      <c r="D196">
        <v>4</v>
      </c>
      <c r="E196">
        <f>_xlfn.XLOOKUP(arbgiveravg[[#This Row],[Sone]],arbeidsgiveravgift[Sone],arbeidsgiveravgift[Sats])</f>
        <v>5.0999999999999997E-2</v>
      </c>
    </row>
    <row r="197" spans="1:5" x14ac:dyDescent="0.25">
      <c r="A197">
        <v>1867</v>
      </c>
      <c r="B197" t="s">
        <v>783</v>
      </c>
      <c r="C197" t="s">
        <v>748</v>
      </c>
      <c r="D197">
        <v>4</v>
      </c>
      <c r="E197">
        <f>_xlfn.XLOOKUP(arbgiveravg[[#This Row],[Sone]],arbeidsgiveravgift[Sone],arbeidsgiveravgift[Sats])</f>
        <v>5.0999999999999997E-2</v>
      </c>
    </row>
    <row r="198" spans="1:5" x14ac:dyDescent="0.25">
      <c r="A198">
        <v>1868</v>
      </c>
      <c r="B198" t="s">
        <v>784</v>
      </c>
      <c r="C198" t="s">
        <v>748</v>
      </c>
      <c r="D198">
        <v>4</v>
      </c>
      <c r="E198">
        <f>_xlfn.XLOOKUP(arbgiveravg[[#This Row],[Sone]],arbeidsgiveravgift[Sone],arbeidsgiveravgift[Sats])</f>
        <v>5.0999999999999997E-2</v>
      </c>
    </row>
    <row r="199" spans="1:5" x14ac:dyDescent="0.25">
      <c r="A199">
        <v>1870</v>
      </c>
      <c r="B199" t="s">
        <v>785</v>
      </c>
      <c r="C199" t="s">
        <v>748</v>
      </c>
      <c r="D199">
        <v>4</v>
      </c>
      <c r="E199">
        <f>_xlfn.XLOOKUP(arbgiveravg[[#This Row],[Sone]],arbeidsgiveravgift[Sone],arbeidsgiveravgift[Sats])</f>
        <v>5.0999999999999997E-2</v>
      </c>
    </row>
    <row r="200" spans="1:5" x14ac:dyDescent="0.25">
      <c r="A200">
        <v>1871</v>
      </c>
      <c r="B200" t="s">
        <v>786</v>
      </c>
      <c r="C200" t="s">
        <v>748</v>
      </c>
      <c r="D200">
        <v>4</v>
      </c>
      <c r="E200">
        <f>_xlfn.XLOOKUP(arbgiveravg[[#This Row],[Sone]],arbeidsgiveravgift[Sone],arbeidsgiveravgift[Sats])</f>
        <v>5.0999999999999997E-2</v>
      </c>
    </row>
    <row r="201" spans="1:5" x14ac:dyDescent="0.25">
      <c r="A201">
        <v>1874</v>
      </c>
      <c r="B201" t="s">
        <v>787</v>
      </c>
      <c r="C201" t="s">
        <v>748</v>
      </c>
      <c r="D201">
        <v>4</v>
      </c>
      <c r="E201">
        <f>_xlfn.XLOOKUP(arbgiveravg[[#This Row],[Sone]],arbeidsgiveravgift[Sone],arbeidsgiveravgift[Sats])</f>
        <v>5.0999999999999997E-2</v>
      </c>
    </row>
    <row r="202" spans="1:5" x14ac:dyDescent="0.25">
      <c r="A202">
        <v>1875</v>
      </c>
      <c r="B202" t="s">
        <v>788</v>
      </c>
      <c r="C202" t="s">
        <v>748</v>
      </c>
      <c r="D202">
        <v>4</v>
      </c>
      <c r="E202">
        <f>_xlfn.XLOOKUP(arbgiveravg[[#This Row],[Sone]],arbeidsgiveravgift[Sone],arbeidsgiveravgift[Sats])</f>
        <v>5.0999999999999997E-2</v>
      </c>
    </row>
    <row r="203" spans="1:5" x14ac:dyDescent="0.25">
      <c r="A203">
        <v>301</v>
      </c>
      <c r="B203" t="s">
        <v>789</v>
      </c>
      <c r="C203" t="s">
        <v>789</v>
      </c>
      <c r="D203">
        <v>1</v>
      </c>
      <c r="E203">
        <f>_xlfn.XLOOKUP(arbgiveravg[[#This Row],[Sone]],arbeidsgiveravgift[Sone],arbeidsgiveravgift[Sats])</f>
        <v>0.14099999999999999</v>
      </c>
    </row>
    <row r="204" spans="1:5" x14ac:dyDescent="0.25">
      <c r="A204">
        <v>1101</v>
      </c>
      <c r="B204" t="s">
        <v>790</v>
      </c>
      <c r="C204" t="s">
        <v>791</v>
      </c>
      <c r="D204">
        <v>1</v>
      </c>
      <c r="E204">
        <f>_xlfn.XLOOKUP(arbgiveravg[[#This Row],[Sone]],arbeidsgiveravgift[Sone],arbeidsgiveravgift[Sats])</f>
        <v>0.14099999999999999</v>
      </c>
    </row>
    <row r="205" spans="1:5" x14ac:dyDescent="0.25">
      <c r="A205">
        <v>1103</v>
      </c>
      <c r="B205" t="s">
        <v>792</v>
      </c>
      <c r="C205" t="s">
        <v>791</v>
      </c>
      <c r="D205">
        <v>1</v>
      </c>
      <c r="E205">
        <f>_xlfn.XLOOKUP(arbgiveravg[[#This Row],[Sone]],arbeidsgiveravgift[Sone],arbeidsgiveravgift[Sats])</f>
        <v>0.14099999999999999</v>
      </c>
    </row>
    <row r="206" spans="1:5" x14ac:dyDescent="0.25">
      <c r="A206">
        <v>1106</v>
      </c>
      <c r="B206" t="s">
        <v>793</v>
      </c>
      <c r="C206" t="s">
        <v>791</v>
      </c>
      <c r="D206">
        <v>1</v>
      </c>
      <c r="E206">
        <f>_xlfn.XLOOKUP(arbgiveravg[[#This Row],[Sone]],arbeidsgiveravgift[Sone],arbeidsgiveravgift[Sats])</f>
        <v>0.14099999999999999</v>
      </c>
    </row>
    <row r="207" spans="1:5" x14ac:dyDescent="0.25">
      <c r="A207">
        <v>1108</v>
      </c>
      <c r="B207" t="s">
        <v>794</v>
      </c>
      <c r="C207" t="s">
        <v>791</v>
      </c>
      <c r="D207">
        <v>1</v>
      </c>
      <c r="E207">
        <f>_xlfn.XLOOKUP(arbgiveravg[[#This Row],[Sone]],arbeidsgiveravgift[Sone],arbeidsgiveravgift[Sats])</f>
        <v>0.14099999999999999</v>
      </c>
    </row>
    <row r="208" spans="1:5" x14ac:dyDescent="0.25">
      <c r="A208">
        <v>1111</v>
      </c>
      <c r="B208" t="s">
        <v>795</v>
      </c>
      <c r="C208" t="s">
        <v>791</v>
      </c>
      <c r="D208">
        <v>1</v>
      </c>
      <c r="E208">
        <f>_xlfn.XLOOKUP(arbgiveravg[[#This Row],[Sone]],arbeidsgiveravgift[Sone],arbeidsgiveravgift[Sats])</f>
        <v>0.14099999999999999</v>
      </c>
    </row>
    <row r="209" spans="1:5" x14ac:dyDescent="0.25">
      <c r="A209">
        <v>1112</v>
      </c>
      <c r="B209" t="s">
        <v>796</v>
      </c>
      <c r="C209" t="s">
        <v>791</v>
      </c>
      <c r="D209">
        <v>1</v>
      </c>
      <c r="E209">
        <f>_xlfn.XLOOKUP(arbgiveravg[[#This Row],[Sone]],arbeidsgiveravgift[Sone],arbeidsgiveravgift[Sats])</f>
        <v>0.14099999999999999</v>
      </c>
    </row>
    <row r="210" spans="1:5" x14ac:dyDescent="0.25">
      <c r="A210">
        <v>1114</v>
      </c>
      <c r="B210" t="s">
        <v>797</v>
      </c>
      <c r="C210" t="s">
        <v>791</v>
      </c>
      <c r="D210">
        <v>1</v>
      </c>
      <c r="E210">
        <f>_xlfn.XLOOKUP(arbgiveravg[[#This Row],[Sone]],arbeidsgiveravgift[Sone],arbeidsgiveravgift[Sats])</f>
        <v>0.14099999999999999</v>
      </c>
    </row>
    <row r="211" spans="1:5" x14ac:dyDescent="0.25">
      <c r="A211">
        <v>1119</v>
      </c>
      <c r="B211" t="s">
        <v>798</v>
      </c>
      <c r="C211" t="s">
        <v>791</v>
      </c>
      <c r="D211">
        <v>1</v>
      </c>
      <c r="E211">
        <f>_xlfn.XLOOKUP(arbgiveravg[[#This Row],[Sone]],arbeidsgiveravgift[Sone],arbeidsgiveravgift[Sats])</f>
        <v>0.14099999999999999</v>
      </c>
    </row>
    <row r="212" spans="1:5" x14ac:dyDescent="0.25">
      <c r="A212">
        <v>1120</v>
      </c>
      <c r="B212" t="s">
        <v>799</v>
      </c>
      <c r="C212" t="s">
        <v>791</v>
      </c>
      <c r="D212">
        <v>1</v>
      </c>
      <c r="E212">
        <f>_xlfn.XLOOKUP(arbgiveravg[[#This Row],[Sone]],arbeidsgiveravgift[Sone],arbeidsgiveravgift[Sats])</f>
        <v>0.14099999999999999</v>
      </c>
    </row>
    <row r="213" spans="1:5" x14ac:dyDescent="0.25">
      <c r="A213">
        <v>1121</v>
      </c>
      <c r="B213" t="s">
        <v>800</v>
      </c>
      <c r="C213" t="s">
        <v>791</v>
      </c>
      <c r="D213">
        <v>1</v>
      </c>
      <c r="E213">
        <f>_xlfn.XLOOKUP(arbgiveravg[[#This Row],[Sone]],arbeidsgiveravgift[Sone],arbeidsgiveravgift[Sats])</f>
        <v>0.14099999999999999</v>
      </c>
    </row>
    <row r="214" spans="1:5" x14ac:dyDescent="0.25">
      <c r="A214">
        <v>1122</v>
      </c>
      <c r="B214" t="s">
        <v>801</v>
      </c>
      <c r="C214" t="s">
        <v>791</v>
      </c>
      <c r="D214">
        <v>1</v>
      </c>
      <c r="E214">
        <f>_xlfn.XLOOKUP(arbgiveravg[[#This Row],[Sone]],arbeidsgiveravgift[Sone],arbeidsgiveravgift[Sats])</f>
        <v>0.14099999999999999</v>
      </c>
    </row>
    <row r="215" spans="1:5" x14ac:dyDescent="0.25">
      <c r="A215">
        <v>1124</v>
      </c>
      <c r="B215" t="s">
        <v>802</v>
      </c>
      <c r="C215" t="s">
        <v>791</v>
      </c>
      <c r="D215">
        <v>1</v>
      </c>
      <c r="E215">
        <f>_xlfn.XLOOKUP(arbgiveravg[[#This Row],[Sone]],arbeidsgiveravgift[Sone],arbeidsgiveravgift[Sats])</f>
        <v>0.14099999999999999</v>
      </c>
    </row>
    <row r="216" spans="1:5" x14ac:dyDescent="0.25">
      <c r="A216">
        <v>1127</v>
      </c>
      <c r="B216" t="s">
        <v>803</v>
      </c>
      <c r="C216" t="s">
        <v>791</v>
      </c>
      <c r="D216">
        <v>1</v>
      </c>
      <c r="E216">
        <f>_xlfn.XLOOKUP(arbgiveravg[[#This Row],[Sone]],arbeidsgiveravgift[Sone],arbeidsgiveravgift[Sats])</f>
        <v>0.14099999999999999</v>
      </c>
    </row>
    <row r="217" spans="1:5" x14ac:dyDescent="0.25">
      <c r="A217">
        <v>1130</v>
      </c>
      <c r="B217" t="s">
        <v>804</v>
      </c>
      <c r="C217" t="s">
        <v>791</v>
      </c>
      <c r="D217">
        <v>1</v>
      </c>
      <c r="E217">
        <f>_xlfn.XLOOKUP(arbgiveravg[[#This Row],[Sone]],arbeidsgiveravgift[Sone],arbeidsgiveravgift[Sats])</f>
        <v>0.14099999999999999</v>
      </c>
    </row>
    <row r="218" spans="1:5" x14ac:dyDescent="0.25">
      <c r="A218">
        <v>1133</v>
      </c>
      <c r="B218" t="s">
        <v>805</v>
      </c>
      <c r="C218" t="s">
        <v>791</v>
      </c>
      <c r="D218">
        <v>2</v>
      </c>
      <c r="E218">
        <f>_xlfn.XLOOKUP(arbgiveravg[[#This Row],[Sone]],arbeidsgiveravgift[Sone],arbeidsgiveravgift[Sats])</f>
        <v>0.106</v>
      </c>
    </row>
    <row r="219" spans="1:5" x14ac:dyDescent="0.25">
      <c r="A219">
        <v>1134</v>
      </c>
      <c r="B219" t="s">
        <v>806</v>
      </c>
      <c r="C219" t="s">
        <v>791</v>
      </c>
      <c r="D219">
        <v>2</v>
      </c>
      <c r="E219">
        <f>_xlfn.XLOOKUP(arbgiveravg[[#This Row],[Sone]],arbeidsgiveravgift[Sone],arbeidsgiveravgift[Sats])</f>
        <v>0.106</v>
      </c>
    </row>
    <row r="220" spans="1:5" x14ac:dyDescent="0.25">
      <c r="A220">
        <v>1135</v>
      </c>
      <c r="B220" t="s">
        <v>807</v>
      </c>
      <c r="C220" t="s">
        <v>791</v>
      </c>
      <c r="D220">
        <v>2</v>
      </c>
      <c r="E220">
        <f>_xlfn.XLOOKUP(arbgiveravg[[#This Row],[Sone]],arbeidsgiveravgift[Sone],arbeidsgiveravgift[Sats])</f>
        <v>0.106</v>
      </c>
    </row>
    <row r="221" spans="1:5" x14ac:dyDescent="0.25">
      <c r="A221">
        <v>1144</v>
      </c>
      <c r="B221" t="s">
        <v>808</v>
      </c>
      <c r="C221" t="s">
        <v>791</v>
      </c>
      <c r="D221" t="s">
        <v>583</v>
      </c>
      <c r="E221">
        <f>_xlfn.XLOOKUP(arbgiveravg[[#This Row],[Sone]],arbeidsgiveravgift[Sone],arbeidsgiveravgift[Sats])</f>
        <v>0.106</v>
      </c>
    </row>
    <row r="222" spans="1:5" x14ac:dyDescent="0.25">
      <c r="A222">
        <v>1145</v>
      </c>
      <c r="B222" t="s">
        <v>809</v>
      </c>
      <c r="C222" t="s">
        <v>791</v>
      </c>
      <c r="D222">
        <v>1</v>
      </c>
      <c r="E222">
        <f>_xlfn.XLOOKUP(arbgiveravg[[#This Row],[Sone]],arbeidsgiveravgift[Sone],arbeidsgiveravgift[Sats])</f>
        <v>0.14099999999999999</v>
      </c>
    </row>
    <row r="223" spans="1:5" x14ac:dyDescent="0.25">
      <c r="A223">
        <v>1146</v>
      </c>
      <c r="B223" t="s">
        <v>810</v>
      </c>
      <c r="C223" t="s">
        <v>791</v>
      </c>
      <c r="D223">
        <v>1</v>
      </c>
      <c r="E223">
        <f>_xlfn.XLOOKUP(arbgiveravg[[#This Row],[Sone]],arbeidsgiveravgift[Sone],arbeidsgiveravgift[Sats])</f>
        <v>0.14099999999999999</v>
      </c>
    </row>
    <row r="224" spans="1:5" x14ac:dyDescent="0.25">
      <c r="A224">
        <v>1149</v>
      </c>
      <c r="B224" t="s">
        <v>811</v>
      </c>
      <c r="C224" t="s">
        <v>791</v>
      </c>
      <c r="D224">
        <v>1</v>
      </c>
      <c r="E224">
        <f>_xlfn.XLOOKUP(arbgiveravg[[#This Row],[Sone]],arbeidsgiveravgift[Sone],arbeidsgiveravgift[Sats])</f>
        <v>0.14099999999999999</v>
      </c>
    </row>
    <row r="225" spans="1:5" x14ac:dyDescent="0.25">
      <c r="A225">
        <v>1151</v>
      </c>
      <c r="B225" t="s">
        <v>812</v>
      </c>
      <c r="C225" t="s">
        <v>791</v>
      </c>
      <c r="D225" t="s">
        <v>583</v>
      </c>
      <c r="E225">
        <f>_xlfn.XLOOKUP(arbgiveravg[[#This Row],[Sone]],arbeidsgiveravgift[Sone],arbeidsgiveravgift[Sats])</f>
        <v>0.106</v>
      </c>
    </row>
    <row r="226" spans="1:5" x14ac:dyDescent="0.25">
      <c r="A226">
        <v>1160</v>
      </c>
      <c r="B226" t="s">
        <v>813</v>
      </c>
      <c r="C226" t="s">
        <v>791</v>
      </c>
      <c r="D226">
        <v>1</v>
      </c>
      <c r="E226">
        <f>_xlfn.XLOOKUP(arbgiveravg[[#This Row],[Sone]],arbeidsgiveravgift[Sone],arbeidsgiveravgift[Sats])</f>
        <v>0.14099999999999999</v>
      </c>
    </row>
    <row r="227" spans="1:5" x14ac:dyDescent="0.25">
      <c r="A227">
        <v>4001</v>
      </c>
      <c r="B227" t="s">
        <v>814</v>
      </c>
      <c r="C227" t="s">
        <v>815</v>
      </c>
      <c r="D227">
        <v>1</v>
      </c>
      <c r="E227">
        <f>_xlfn.XLOOKUP(arbgiveravg[[#This Row],[Sone]],arbeidsgiveravgift[Sone],arbeidsgiveravgift[Sats])</f>
        <v>0.14099999999999999</v>
      </c>
    </row>
    <row r="228" spans="1:5" x14ac:dyDescent="0.25">
      <c r="A228">
        <v>4003</v>
      </c>
      <c r="B228" t="s">
        <v>816</v>
      </c>
      <c r="C228" t="s">
        <v>815</v>
      </c>
      <c r="D228">
        <v>1</v>
      </c>
      <c r="E228">
        <f>_xlfn.XLOOKUP(arbgiveravg[[#This Row],[Sone]],arbeidsgiveravgift[Sone],arbeidsgiveravgift[Sats])</f>
        <v>0.14099999999999999</v>
      </c>
    </row>
    <row r="229" spans="1:5" x14ac:dyDescent="0.25">
      <c r="A229">
        <v>4005</v>
      </c>
      <c r="B229" t="s">
        <v>817</v>
      </c>
      <c r="C229" t="s">
        <v>815</v>
      </c>
      <c r="D229">
        <v>1</v>
      </c>
      <c r="E229">
        <f>_xlfn.XLOOKUP(arbgiveravg[[#This Row],[Sone]],arbeidsgiveravgift[Sone],arbeidsgiveravgift[Sats])</f>
        <v>0.14099999999999999</v>
      </c>
    </row>
    <row r="230" spans="1:5" x14ac:dyDescent="0.25">
      <c r="A230">
        <v>4010</v>
      </c>
      <c r="B230" t="s">
        <v>818</v>
      </c>
      <c r="C230" t="s">
        <v>815</v>
      </c>
      <c r="D230">
        <v>1</v>
      </c>
      <c r="E230">
        <f>_xlfn.XLOOKUP(arbgiveravg[[#This Row],[Sone]],arbeidsgiveravgift[Sone],arbeidsgiveravgift[Sats])</f>
        <v>0.14099999999999999</v>
      </c>
    </row>
    <row r="231" spans="1:5" x14ac:dyDescent="0.25">
      <c r="A231">
        <v>4012</v>
      </c>
      <c r="B231" t="s">
        <v>819</v>
      </c>
      <c r="C231" t="s">
        <v>815</v>
      </c>
      <c r="D231">
        <v>1</v>
      </c>
      <c r="E231">
        <f>_xlfn.XLOOKUP(arbgiveravg[[#This Row],[Sone]],arbeidsgiveravgift[Sone],arbeidsgiveravgift[Sats])</f>
        <v>0.14099999999999999</v>
      </c>
    </row>
    <row r="232" spans="1:5" x14ac:dyDescent="0.25">
      <c r="A232">
        <v>4014</v>
      </c>
      <c r="B232" t="s">
        <v>820</v>
      </c>
      <c r="C232" t="s">
        <v>815</v>
      </c>
      <c r="D232">
        <v>1</v>
      </c>
      <c r="E232">
        <f>_xlfn.XLOOKUP(arbgiveravg[[#This Row],[Sone]],arbeidsgiveravgift[Sone],arbeidsgiveravgift[Sats])</f>
        <v>0.14099999999999999</v>
      </c>
    </row>
    <row r="233" spans="1:5" x14ac:dyDescent="0.25">
      <c r="A233">
        <v>4016</v>
      </c>
      <c r="B233" t="s">
        <v>821</v>
      </c>
      <c r="C233" t="s">
        <v>815</v>
      </c>
      <c r="D233">
        <v>2</v>
      </c>
      <c r="E233">
        <f>_xlfn.XLOOKUP(arbgiveravg[[#This Row],[Sone]],arbeidsgiveravgift[Sone],arbeidsgiveravgift[Sats])</f>
        <v>0.106</v>
      </c>
    </row>
    <row r="234" spans="1:5" x14ac:dyDescent="0.25">
      <c r="A234">
        <v>4018</v>
      </c>
      <c r="B234" t="s">
        <v>822</v>
      </c>
      <c r="C234" t="s">
        <v>815</v>
      </c>
      <c r="D234">
        <v>2</v>
      </c>
      <c r="E234">
        <f>_xlfn.XLOOKUP(arbgiveravg[[#This Row],[Sone]],arbeidsgiveravgift[Sone],arbeidsgiveravgift[Sats])</f>
        <v>0.106</v>
      </c>
    </row>
    <row r="235" spans="1:5" x14ac:dyDescent="0.25">
      <c r="A235">
        <v>4020</v>
      </c>
      <c r="B235" t="s">
        <v>823</v>
      </c>
      <c r="C235" t="s">
        <v>815</v>
      </c>
      <c r="D235">
        <v>1</v>
      </c>
      <c r="E235">
        <f>_xlfn.XLOOKUP(arbgiveravg[[#This Row],[Sone]],arbeidsgiveravgift[Sone],arbeidsgiveravgift[Sats])</f>
        <v>0.14099999999999999</v>
      </c>
    </row>
    <row r="236" spans="1:5" x14ac:dyDescent="0.25">
      <c r="A236">
        <v>4022</v>
      </c>
      <c r="B236" t="s">
        <v>824</v>
      </c>
      <c r="C236" t="s">
        <v>815</v>
      </c>
      <c r="D236">
        <v>2</v>
      </c>
      <c r="E236">
        <f>_xlfn.XLOOKUP(arbgiveravg[[#This Row],[Sone]],arbeidsgiveravgift[Sone],arbeidsgiveravgift[Sats])</f>
        <v>0.106</v>
      </c>
    </row>
    <row r="237" spans="1:5" x14ac:dyDescent="0.25">
      <c r="A237">
        <v>4024</v>
      </c>
      <c r="B237" t="s">
        <v>825</v>
      </c>
      <c r="C237" t="s">
        <v>815</v>
      </c>
      <c r="D237">
        <v>2</v>
      </c>
      <c r="E237">
        <f>_xlfn.XLOOKUP(arbgiveravg[[#This Row],[Sone]],arbeidsgiveravgift[Sone],arbeidsgiveravgift[Sats])</f>
        <v>0.106</v>
      </c>
    </row>
    <row r="238" spans="1:5" x14ac:dyDescent="0.25">
      <c r="A238">
        <v>4026</v>
      </c>
      <c r="B238" t="s">
        <v>826</v>
      </c>
      <c r="C238" t="s">
        <v>815</v>
      </c>
      <c r="D238">
        <v>2</v>
      </c>
      <c r="E238">
        <f>_xlfn.XLOOKUP(arbgiveravg[[#This Row],[Sone]],arbeidsgiveravgift[Sone],arbeidsgiveravgift[Sats])</f>
        <v>0.106</v>
      </c>
    </row>
    <row r="239" spans="1:5" x14ac:dyDescent="0.25">
      <c r="A239">
        <v>4028</v>
      </c>
      <c r="B239" t="s">
        <v>827</v>
      </c>
      <c r="C239" t="s">
        <v>815</v>
      </c>
      <c r="D239">
        <v>2</v>
      </c>
      <c r="E239">
        <f>_xlfn.XLOOKUP(arbgiveravg[[#This Row],[Sone]],arbeidsgiveravgift[Sone],arbeidsgiveravgift[Sats])</f>
        <v>0.106</v>
      </c>
    </row>
    <row r="240" spans="1:5" x14ac:dyDescent="0.25">
      <c r="A240">
        <v>4030</v>
      </c>
      <c r="B240" t="s">
        <v>828</v>
      </c>
      <c r="C240" t="s">
        <v>815</v>
      </c>
      <c r="D240">
        <v>2</v>
      </c>
      <c r="E240">
        <f>_xlfn.XLOOKUP(arbgiveravg[[#This Row],[Sone]],arbeidsgiveravgift[Sone],arbeidsgiveravgift[Sats])</f>
        <v>0.106</v>
      </c>
    </row>
    <row r="241" spans="1:5" x14ac:dyDescent="0.25">
      <c r="A241">
        <v>4032</v>
      </c>
      <c r="B241" t="s">
        <v>829</v>
      </c>
      <c r="C241" t="s">
        <v>815</v>
      </c>
      <c r="D241">
        <v>2</v>
      </c>
      <c r="E241">
        <f>_xlfn.XLOOKUP(arbgiveravg[[#This Row],[Sone]],arbeidsgiveravgift[Sone],arbeidsgiveravgift[Sats])</f>
        <v>0.106</v>
      </c>
    </row>
    <row r="242" spans="1:5" x14ac:dyDescent="0.25">
      <c r="A242">
        <v>4034</v>
      </c>
      <c r="B242" t="s">
        <v>830</v>
      </c>
      <c r="C242" t="s">
        <v>815</v>
      </c>
      <c r="D242">
        <v>2</v>
      </c>
      <c r="E242">
        <f>_xlfn.XLOOKUP(arbgiveravg[[#This Row],[Sone]],arbeidsgiveravgift[Sone],arbeidsgiveravgift[Sats])</f>
        <v>0.106</v>
      </c>
    </row>
    <row r="243" spans="1:5" x14ac:dyDescent="0.25">
      <c r="A243">
        <v>4036</v>
      </c>
      <c r="B243" t="s">
        <v>831</v>
      </c>
      <c r="C243" t="s">
        <v>815</v>
      </c>
      <c r="D243">
        <v>2</v>
      </c>
      <c r="E243">
        <f>_xlfn.XLOOKUP(arbgiveravg[[#This Row],[Sone]],arbeidsgiveravgift[Sone],arbeidsgiveravgift[Sats])</f>
        <v>0.106</v>
      </c>
    </row>
    <row r="244" spans="1:5" x14ac:dyDescent="0.25">
      <c r="A244">
        <v>5501</v>
      </c>
      <c r="B244" t="s">
        <v>832</v>
      </c>
      <c r="C244" t="s">
        <v>833</v>
      </c>
      <c r="D244" t="s">
        <v>589</v>
      </c>
      <c r="E244">
        <f>_xlfn.XLOOKUP(arbgiveravg[[#This Row],[Sone]],arbeidsgiveravgift[Sone],arbeidsgiveravgift[Sats])</f>
        <v>7.9000000000000001E-2</v>
      </c>
    </row>
    <row r="245" spans="1:5" x14ac:dyDescent="0.25">
      <c r="A245">
        <v>5503</v>
      </c>
      <c r="B245" t="s">
        <v>834</v>
      </c>
      <c r="C245" t="s">
        <v>833</v>
      </c>
      <c r="D245">
        <v>4</v>
      </c>
      <c r="E245">
        <f>_xlfn.XLOOKUP(arbgiveravg[[#This Row],[Sone]],arbeidsgiveravgift[Sone],arbeidsgiveravgift[Sats])</f>
        <v>5.0999999999999997E-2</v>
      </c>
    </row>
    <row r="246" spans="1:5" x14ac:dyDescent="0.25">
      <c r="A246">
        <v>5510</v>
      </c>
      <c r="B246" t="s">
        <v>835</v>
      </c>
      <c r="C246" t="s">
        <v>833</v>
      </c>
      <c r="D246">
        <v>4</v>
      </c>
      <c r="E246">
        <f>_xlfn.XLOOKUP(arbgiveravg[[#This Row],[Sone]],arbeidsgiveravgift[Sone],arbeidsgiveravgift[Sats])</f>
        <v>5.0999999999999997E-2</v>
      </c>
    </row>
    <row r="247" spans="1:5" x14ac:dyDescent="0.25">
      <c r="A247">
        <v>5512</v>
      </c>
      <c r="B247" t="s">
        <v>836</v>
      </c>
      <c r="C247" t="s">
        <v>833</v>
      </c>
      <c r="D247">
        <v>4</v>
      </c>
      <c r="E247">
        <f>_xlfn.XLOOKUP(arbgiveravg[[#This Row],[Sone]],arbeidsgiveravgift[Sone],arbeidsgiveravgift[Sats])</f>
        <v>5.0999999999999997E-2</v>
      </c>
    </row>
    <row r="248" spans="1:5" x14ac:dyDescent="0.25">
      <c r="A248">
        <v>5514</v>
      </c>
      <c r="B248" t="s">
        <v>837</v>
      </c>
      <c r="C248" t="s">
        <v>833</v>
      </c>
      <c r="D248">
        <v>4</v>
      </c>
      <c r="E248">
        <f>_xlfn.XLOOKUP(arbgiveravg[[#This Row],[Sone]],arbeidsgiveravgift[Sone],arbeidsgiveravgift[Sats])</f>
        <v>5.0999999999999997E-2</v>
      </c>
    </row>
    <row r="249" spans="1:5" x14ac:dyDescent="0.25">
      <c r="A249">
        <v>5516</v>
      </c>
      <c r="B249" t="s">
        <v>838</v>
      </c>
      <c r="C249" t="s">
        <v>833</v>
      </c>
      <c r="D249">
        <v>4</v>
      </c>
      <c r="E249">
        <f>_xlfn.XLOOKUP(arbgiveravg[[#This Row],[Sone]],arbeidsgiveravgift[Sone],arbeidsgiveravgift[Sats])</f>
        <v>5.0999999999999997E-2</v>
      </c>
    </row>
    <row r="250" spans="1:5" x14ac:dyDescent="0.25">
      <c r="A250">
        <v>5518</v>
      </c>
      <c r="B250" t="s">
        <v>839</v>
      </c>
      <c r="C250" t="s">
        <v>833</v>
      </c>
      <c r="D250">
        <v>4</v>
      </c>
      <c r="E250">
        <f>_xlfn.XLOOKUP(arbgiveravg[[#This Row],[Sone]],arbeidsgiveravgift[Sone],arbeidsgiveravgift[Sats])</f>
        <v>5.0999999999999997E-2</v>
      </c>
    </row>
    <row r="251" spans="1:5" x14ac:dyDescent="0.25">
      <c r="A251">
        <v>5520</v>
      </c>
      <c r="B251" t="s">
        <v>840</v>
      </c>
      <c r="C251" t="s">
        <v>833</v>
      </c>
      <c r="D251">
        <v>4</v>
      </c>
      <c r="E251">
        <f>_xlfn.XLOOKUP(arbgiveravg[[#This Row],[Sone]],arbeidsgiveravgift[Sone],arbeidsgiveravgift[Sats])</f>
        <v>5.0999999999999997E-2</v>
      </c>
    </row>
    <row r="252" spans="1:5" x14ac:dyDescent="0.25">
      <c r="A252">
        <v>5522</v>
      </c>
      <c r="B252" t="s">
        <v>841</v>
      </c>
      <c r="C252" t="s">
        <v>833</v>
      </c>
      <c r="D252">
        <v>4</v>
      </c>
      <c r="E252">
        <f>_xlfn.XLOOKUP(arbgiveravg[[#This Row],[Sone]],arbeidsgiveravgift[Sone],arbeidsgiveravgift[Sats])</f>
        <v>5.0999999999999997E-2</v>
      </c>
    </row>
    <row r="253" spans="1:5" x14ac:dyDescent="0.25">
      <c r="A253">
        <v>5524</v>
      </c>
      <c r="B253" t="s">
        <v>842</v>
      </c>
      <c r="C253" t="s">
        <v>833</v>
      </c>
      <c r="D253">
        <v>4</v>
      </c>
      <c r="E253">
        <f>_xlfn.XLOOKUP(arbgiveravg[[#This Row],[Sone]],arbeidsgiveravgift[Sone],arbeidsgiveravgift[Sats])</f>
        <v>5.0999999999999997E-2</v>
      </c>
    </row>
    <row r="254" spans="1:5" x14ac:dyDescent="0.25">
      <c r="A254">
        <v>5526</v>
      </c>
      <c r="B254" t="s">
        <v>843</v>
      </c>
      <c r="C254" t="s">
        <v>833</v>
      </c>
      <c r="D254">
        <v>4</v>
      </c>
      <c r="E254">
        <f>_xlfn.XLOOKUP(arbgiveravg[[#This Row],[Sone]],arbeidsgiveravgift[Sone],arbeidsgiveravgift[Sats])</f>
        <v>5.0999999999999997E-2</v>
      </c>
    </row>
    <row r="255" spans="1:5" x14ac:dyDescent="0.25">
      <c r="A255">
        <v>5528</v>
      </c>
      <c r="B255" t="s">
        <v>844</v>
      </c>
      <c r="C255" t="s">
        <v>833</v>
      </c>
      <c r="D255">
        <v>4</v>
      </c>
      <c r="E255">
        <f>_xlfn.XLOOKUP(arbgiveravg[[#This Row],[Sone]],arbeidsgiveravgift[Sone],arbeidsgiveravgift[Sats])</f>
        <v>5.0999999999999997E-2</v>
      </c>
    </row>
    <row r="256" spans="1:5" x14ac:dyDescent="0.25">
      <c r="A256">
        <v>5530</v>
      </c>
      <c r="B256" t="s">
        <v>845</v>
      </c>
      <c r="C256" t="s">
        <v>833</v>
      </c>
      <c r="D256">
        <v>4</v>
      </c>
      <c r="E256">
        <f>_xlfn.XLOOKUP(arbgiveravg[[#This Row],[Sone]],arbeidsgiveravgift[Sone],arbeidsgiveravgift[Sats])</f>
        <v>5.0999999999999997E-2</v>
      </c>
    </row>
    <row r="257" spans="1:6" x14ac:dyDescent="0.25">
      <c r="A257">
        <v>5532</v>
      </c>
      <c r="B257" t="s">
        <v>846</v>
      </c>
      <c r="C257" t="s">
        <v>833</v>
      </c>
      <c r="D257">
        <v>4</v>
      </c>
      <c r="E257">
        <f>_xlfn.XLOOKUP(arbgiveravg[[#This Row],[Sone]],arbeidsgiveravgift[Sone],arbeidsgiveravgift[Sats])</f>
        <v>5.0999999999999997E-2</v>
      </c>
    </row>
    <row r="258" spans="1:6" x14ac:dyDescent="0.25">
      <c r="A258">
        <v>5534</v>
      </c>
      <c r="B258" t="s">
        <v>847</v>
      </c>
      <c r="C258" t="s">
        <v>833</v>
      </c>
      <c r="D258">
        <v>5</v>
      </c>
      <c r="E258">
        <f>_xlfn.XLOOKUP(arbgiveravg[[#This Row],[Sone]],arbeidsgiveravgift[Sone],arbeidsgiveravgift[Sats])</f>
        <v>0</v>
      </c>
    </row>
    <row r="259" spans="1:6" x14ac:dyDescent="0.25">
      <c r="A259">
        <v>5536</v>
      </c>
      <c r="B259" t="s">
        <v>848</v>
      </c>
      <c r="C259" t="s">
        <v>833</v>
      </c>
      <c r="D259">
        <v>5</v>
      </c>
      <c r="E259">
        <f>_xlfn.XLOOKUP(arbgiveravg[[#This Row],[Sone]],arbeidsgiveravgift[Sone],arbeidsgiveravgift[Sats])</f>
        <v>0</v>
      </c>
    </row>
    <row r="260" spans="1:6" x14ac:dyDescent="0.25">
      <c r="A260">
        <v>5538</v>
      </c>
      <c r="B260" t="s">
        <v>849</v>
      </c>
      <c r="C260" t="s">
        <v>833</v>
      </c>
      <c r="D260">
        <v>5</v>
      </c>
      <c r="E260">
        <f>_xlfn.XLOOKUP(arbgiveravg[[#This Row],[Sone]],arbeidsgiveravgift[Sone],arbeidsgiveravgift[Sats])</f>
        <v>0</v>
      </c>
    </row>
    <row r="261" spans="1:6" x14ac:dyDescent="0.25">
      <c r="A261">
        <v>5540</v>
      </c>
      <c r="B261" t="s">
        <v>850</v>
      </c>
      <c r="C261" t="s">
        <v>833</v>
      </c>
      <c r="D261">
        <v>5</v>
      </c>
      <c r="E261">
        <f>_xlfn.XLOOKUP(arbgiveravg[[#This Row],[Sone]],arbeidsgiveravgift[Sone],arbeidsgiveravgift[Sats])</f>
        <v>0</v>
      </c>
    </row>
    <row r="262" spans="1:6" x14ac:dyDescent="0.25">
      <c r="A262">
        <v>5542</v>
      </c>
      <c r="B262" t="s">
        <v>851</v>
      </c>
      <c r="C262" t="s">
        <v>833</v>
      </c>
      <c r="D262">
        <v>5</v>
      </c>
      <c r="E262">
        <f>_xlfn.XLOOKUP(arbgiveravg[[#This Row],[Sone]],arbeidsgiveravgift[Sone],arbeidsgiveravgift[Sats])</f>
        <v>0</v>
      </c>
    </row>
    <row r="263" spans="1:6" x14ac:dyDescent="0.25">
      <c r="A263">
        <v>5544</v>
      </c>
      <c r="B263" t="s">
        <v>852</v>
      </c>
      <c r="C263" t="s">
        <v>833</v>
      </c>
      <c r="D263">
        <v>5</v>
      </c>
      <c r="E263">
        <f>_xlfn.XLOOKUP(arbgiveravg[[#This Row],[Sone]],arbeidsgiveravgift[Sone],arbeidsgiveravgift[Sats])</f>
        <v>0</v>
      </c>
    </row>
    <row r="264" spans="1:6" x14ac:dyDescent="0.25">
      <c r="A264">
        <v>5546</v>
      </c>
      <c r="B264" t="s">
        <v>853</v>
      </c>
      <c r="C264" t="s">
        <v>833</v>
      </c>
      <c r="D264">
        <v>5</v>
      </c>
      <c r="E264">
        <f>_xlfn.XLOOKUP(arbgiveravg[[#This Row],[Sone]],arbeidsgiveravgift[Sone],arbeidsgiveravgift[Sats])</f>
        <v>0</v>
      </c>
    </row>
    <row r="265" spans="1:6" x14ac:dyDescent="0.25">
      <c r="A265">
        <v>5001</v>
      </c>
      <c r="B265" t="s">
        <v>854</v>
      </c>
      <c r="C265" t="s">
        <v>855</v>
      </c>
      <c r="D265">
        <v>1</v>
      </c>
      <c r="E265">
        <f>_xlfn.XLOOKUP(arbgiveravg[[#This Row],[Sone]],arbeidsgiveravgift[Sone],arbeidsgiveravgift[Sats])</f>
        <v>0.14099999999999999</v>
      </c>
    </row>
    <row r="266" spans="1:6" x14ac:dyDescent="0.25">
      <c r="A266">
        <v>5006</v>
      </c>
      <c r="B266" t="s">
        <v>856</v>
      </c>
      <c r="C266" t="s">
        <v>855</v>
      </c>
      <c r="D266">
        <v>1</v>
      </c>
      <c r="E266">
        <f>_xlfn.XLOOKUP(arbgiveravg[[#This Row],[Sone]],arbeidsgiveravgift[Sone],arbeidsgiveravgift[Sats])</f>
        <v>0.14099999999999999</v>
      </c>
    </row>
    <row r="267" spans="1:6" x14ac:dyDescent="0.25">
      <c r="A267">
        <v>5006</v>
      </c>
      <c r="B267" t="s">
        <v>856</v>
      </c>
      <c r="C267" t="s">
        <v>855</v>
      </c>
      <c r="D267">
        <v>2</v>
      </c>
      <c r="E267">
        <f>_xlfn.XLOOKUP(arbgiveravg[[#This Row],[Sone]],arbeidsgiveravgift[Sone],arbeidsgiveravgift[Sats])</f>
        <v>0.106</v>
      </c>
      <c r="F267" t="s">
        <v>857</v>
      </c>
    </row>
    <row r="268" spans="1:6" x14ac:dyDescent="0.25">
      <c r="A268">
        <v>5007</v>
      </c>
      <c r="B268" t="s">
        <v>858</v>
      </c>
      <c r="C268" t="s">
        <v>855</v>
      </c>
      <c r="D268">
        <v>4</v>
      </c>
      <c r="E268">
        <f>_xlfn.XLOOKUP(arbgiveravg[[#This Row],[Sone]],arbeidsgiveravgift[Sone],arbeidsgiveravgift[Sats])</f>
        <v>5.0999999999999997E-2</v>
      </c>
    </row>
    <row r="269" spans="1:6" x14ac:dyDescent="0.25">
      <c r="A269">
        <v>5014</v>
      </c>
      <c r="B269" t="s">
        <v>859</v>
      </c>
      <c r="C269" t="s">
        <v>855</v>
      </c>
      <c r="D269">
        <v>3</v>
      </c>
      <c r="E269">
        <f>_xlfn.XLOOKUP(arbgiveravg[[#This Row],[Sone]],arbeidsgiveravgift[Sone],arbeidsgiveravgift[Sats])</f>
        <v>6.4000000000000001E-2</v>
      </c>
    </row>
    <row r="270" spans="1:6" x14ac:dyDescent="0.25">
      <c r="A270">
        <v>5020</v>
      </c>
      <c r="B270" t="s">
        <v>860</v>
      </c>
      <c r="C270" t="s">
        <v>855</v>
      </c>
      <c r="D270">
        <v>4</v>
      </c>
      <c r="E270">
        <f>_xlfn.XLOOKUP(arbgiveravg[[#This Row],[Sone]],arbeidsgiveravgift[Sone],arbeidsgiveravgift[Sats])</f>
        <v>5.0999999999999997E-2</v>
      </c>
    </row>
    <row r="271" spans="1:6" x14ac:dyDescent="0.25">
      <c r="A271">
        <v>5021</v>
      </c>
      <c r="B271" t="s">
        <v>861</v>
      </c>
      <c r="C271" t="s">
        <v>855</v>
      </c>
      <c r="D271">
        <v>3</v>
      </c>
      <c r="E271">
        <f>_xlfn.XLOOKUP(arbgiveravg[[#This Row],[Sone]],arbeidsgiveravgift[Sone],arbeidsgiveravgift[Sats])</f>
        <v>6.4000000000000001E-2</v>
      </c>
    </row>
    <row r="272" spans="1:6" x14ac:dyDescent="0.25">
      <c r="A272">
        <v>5022</v>
      </c>
      <c r="B272" t="s">
        <v>862</v>
      </c>
      <c r="C272" t="s">
        <v>855</v>
      </c>
      <c r="D272">
        <v>3</v>
      </c>
      <c r="E272">
        <f>_xlfn.XLOOKUP(arbgiveravg[[#This Row],[Sone]],arbeidsgiveravgift[Sone],arbeidsgiveravgift[Sats])</f>
        <v>6.4000000000000001E-2</v>
      </c>
    </row>
    <row r="273" spans="1:5" x14ac:dyDescent="0.25">
      <c r="A273">
        <v>5025</v>
      </c>
      <c r="B273" t="s">
        <v>863</v>
      </c>
      <c r="C273" t="s">
        <v>855</v>
      </c>
      <c r="D273">
        <v>3</v>
      </c>
      <c r="E273">
        <f>_xlfn.XLOOKUP(arbgiveravg[[#This Row],[Sone]],arbeidsgiveravgift[Sone],arbeidsgiveravgift[Sats])</f>
        <v>6.4000000000000001E-2</v>
      </c>
    </row>
    <row r="274" spans="1:5" x14ac:dyDescent="0.25">
      <c r="A274">
        <v>5026</v>
      </c>
      <c r="B274" t="s">
        <v>864</v>
      </c>
      <c r="C274" t="s">
        <v>855</v>
      </c>
      <c r="D274">
        <v>3</v>
      </c>
      <c r="E274">
        <f>_xlfn.XLOOKUP(arbgiveravg[[#This Row],[Sone]],arbeidsgiveravgift[Sone],arbeidsgiveravgift[Sats])</f>
        <v>6.4000000000000001E-2</v>
      </c>
    </row>
    <row r="275" spans="1:5" x14ac:dyDescent="0.25">
      <c r="A275">
        <v>5027</v>
      </c>
      <c r="B275" t="s">
        <v>865</v>
      </c>
      <c r="C275" t="s">
        <v>855</v>
      </c>
      <c r="D275" t="s">
        <v>583</v>
      </c>
      <c r="E275">
        <f>_xlfn.XLOOKUP(arbgiveravg[[#This Row],[Sone]],arbeidsgiveravgift[Sone],arbeidsgiveravgift[Sats])</f>
        <v>0.106</v>
      </c>
    </row>
    <row r="276" spans="1:5" x14ac:dyDescent="0.25">
      <c r="A276">
        <v>5028</v>
      </c>
      <c r="B276" t="s">
        <v>866</v>
      </c>
      <c r="C276" t="s">
        <v>855</v>
      </c>
      <c r="D276">
        <v>1</v>
      </c>
      <c r="E276">
        <f>_xlfn.XLOOKUP(arbgiveravg[[#This Row],[Sone]],arbeidsgiveravgift[Sone],arbeidsgiveravgift[Sats])</f>
        <v>0.14099999999999999</v>
      </c>
    </row>
    <row r="277" spans="1:5" x14ac:dyDescent="0.25">
      <c r="A277">
        <v>5029</v>
      </c>
      <c r="B277" t="s">
        <v>867</v>
      </c>
      <c r="C277" t="s">
        <v>855</v>
      </c>
      <c r="D277">
        <v>1</v>
      </c>
      <c r="E277">
        <f>_xlfn.XLOOKUP(arbgiveravg[[#This Row],[Sone]],arbeidsgiveravgift[Sone],arbeidsgiveravgift[Sats])</f>
        <v>0.14099999999999999</v>
      </c>
    </row>
    <row r="278" spans="1:5" x14ac:dyDescent="0.25">
      <c r="A278">
        <v>5031</v>
      </c>
      <c r="B278" t="s">
        <v>868</v>
      </c>
      <c r="C278" t="s">
        <v>855</v>
      </c>
      <c r="D278">
        <v>1</v>
      </c>
      <c r="E278">
        <f>_xlfn.XLOOKUP(arbgiveravg[[#This Row],[Sone]],arbeidsgiveravgift[Sone],arbeidsgiveravgift[Sats])</f>
        <v>0.14099999999999999</v>
      </c>
    </row>
    <row r="279" spans="1:5" x14ac:dyDescent="0.25">
      <c r="A279">
        <v>5032</v>
      </c>
      <c r="B279" t="s">
        <v>869</v>
      </c>
      <c r="C279" t="s">
        <v>855</v>
      </c>
      <c r="D279" t="s">
        <v>583</v>
      </c>
      <c r="E279">
        <f>_xlfn.XLOOKUP(arbgiveravg[[#This Row],[Sone]],arbeidsgiveravgift[Sone],arbeidsgiveravgift[Sats])</f>
        <v>0.106</v>
      </c>
    </row>
    <row r="280" spans="1:5" x14ac:dyDescent="0.25">
      <c r="A280">
        <v>5033</v>
      </c>
      <c r="B280" t="s">
        <v>870</v>
      </c>
      <c r="C280" t="s">
        <v>855</v>
      </c>
      <c r="D280">
        <v>3</v>
      </c>
      <c r="E280">
        <f>_xlfn.XLOOKUP(arbgiveravg[[#This Row],[Sone]],arbeidsgiveravgift[Sone],arbeidsgiveravgift[Sats])</f>
        <v>6.4000000000000001E-2</v>
      </c>
    </row>
    <row r="281" spans="1:5" x14ac:dyDescent="0.25">
      <c r="A281">
        <v>5034</v>
      </c>
      <c r="B281" t="s">
        <v>871</v>
      </c>
      <c r="C281" t="s">
        <v>855</v>
      </c>
      <c r="D281">
        <v>2</v>
      </c>
      <c r="E281">
        <f>_xlfn.XLOOKUP(arbgiveravg[[#This Row],[Sone]],arbeidsgiveravgift[Sone],arbeidsgiveravgift[Sats])</f>
        <v>0.106</v>
      </c>
    </row>
    <row r="282" spans="1:5" x14ac:dyDescent="0.25">
      <c r="A282">
        <v>5035</v>
      </c>
      <c r="B282" t="s">
        <v>872</v>
      </c>
      <c r="C282" t="s">
        <v>855</v>
      </c>
      <c r="D282">
        <v>1</v>
      </c>
      <c r="E282">
        <f>_xlfn.XLOOKUP(arbgiveravg[[#This Row],[Sone]],arbeidsgiveravgift[Sone],arbeidsgiveravgift[Sats])</f>
        <v>0.14099999999999999</v>
      </c>
    </row>
    <row r="283" spans="1:5" x14ac:dyDescent="0.25">
      <c r="A283">
        <v>5036</v>
      </c>
      <c r="B283" t="s">
        <v>873</v>
      </c>
      <c r="C283" t="s">
        <v>855</v>
      </c>
      <c r="D283" t="s">
        <v>583</v>
      </c>
      <c r="E283">
        <f>_xlfn.XLOOKUP(arbgiveravg[[#This Row],[Sone]],arbeidsgiveravgift[Sone],arbeidsgiveravgift[Sats])</f>
        <v>0.106</v>
      </c>
    </row>
    <row r="284" spans="1:5" x14ac:dyDescent="0.25">
      <c r="A284">
        <v>5037</v>
      </c>
      <c r="B284" t="s">
        <v>874</v>
      </c>
      <c r="C284" t="s">
        <v>855</v>
      </c>
      <c r="D284">
        <v>1</v>
      </c>
      <c r="E284">
        <f>_xlfn.XLOOKUP(arbgiveravg[[#This Row],[Sone]],arbeidsgiveravgift[Sone],arbeidsgiveravgift[Sats])</f>
        <v>0.14099999999999999</v>
      </c>
    </row>
    <row r="285" spans="1:5" x14ac:dyDescent="0.25">
      <c r="A285">
        <v>5038</v>
      </c>
      <c r="B285" t="s">
        <v>875</v>
      </c>
      <c r="C285" t="s">
        <v>855</v>
      </c>
      <c r="D285">
        <v>1</v>
      </c>
      <c r="E285">
        <f>_xlfn.XLOOKUP(arbgiveravg[[#This Row],[Sone]],arbeidsgiveravgift[Sone],arbeidsgiveravgift[Sats])</f>
        <v>0.14099999999999999</v>
      </c>
    </row>
    <row r="286" spans="1:5" x14ac:dyDescent="0.25">
      <c r="A286">
        <v>5041</v>
      </c>
      <c r="B286" t="s">
        <v>876</v>
      </c>
      <c r="C286" t="s">
        <v>855</v>
      </c>
      <c r="D286">
        <v>4</v>
      </c>
      <c r="E286">
        <f>_xlfn.XLOOKUP(arbgiveravg[[#This Row],[Sone]],arbeidsgiveravgift[Sone],arbeidsgiveravgift[Sats])</f>
        <v>5.0999999999999997E-2</v>
      </c>
    </row>
    <row r="287" spans="1:5" x14ac:dyDescent="0.25">
      <c r="A287">
        <v>5042</v>
      </c>
      <c r="B287" t="s">
        <v>877</v>
      </c>
      <c r="C287" t="s">
        <v>855</v>
      </c>
      <c r="D287">
        <v>4</v>
      </c>
      <c r="E287">
        <f>_xlfn.XLOOKUP(arbgiveravg[[#This Row],[Sone]],arbeidsgiveravgift[Sone],arbeidsgiveravgift[Sats])</f>
        <v>5.0999999999999997E-2</v>
      </c>
    </row>
    <row r="288" spans="1:5" x14ac:dyDescent="0.25">
      <c r="A288">
        <v>5043</v>
      </c>
      <c r="B288" t="s">
        <v>878</v>
      </c>
      <c r="C288" t="s">
        <v>855</v>
      </c>
      <c r="D288">
        <v>4</v>
      </c>
      <c r="E288">
        <f>_xlfn.XLOOKUP(arbgiveravg[[#This Row],[Sone]],arbeidsgiveravgift[Sone],arbeidsgiveravgift[Sats])</f>
        <v>5.0999999999999997E-2</v>
      </c>
    </row>
    <row r="289" spans="1:6" x14ac:dyDescent="0.25">
      <c r="A289">
        <v>5044</v>
      </c>
      <c r="B289" t="s">
        <v>879</v>
      </c>
      <c r="C289" t="s">
        <v>855</v>
      </c>
      <c r="D289">
        <v>4</v>
      </c>
      <c r="E289">
        <f>_xlfn.XLOOKUP(arbgiveravg[[#This Row],[Sone]],arbeidsgiveravgift[Sone],arbeidsgiveravgift[Sats])</f>
        <v>5.0999999999999997E-2</v>
      </c>
    </row>
    <row r="290" spans="1:6" x14ac:dyDescent="0.25">
      <c r="A290">
        <v>5045</v>
      </c>
      <c r="B290" t="s">
        <v>880</v>
      </c>
      <c r="C290" t="s">
        <v>855</v>
      </c>
      <c r="D290">
        <v>4</v>
      </c>
      <c r="E290">
        <f>_xlfn.XLOOKUP(arbgiveravg[[#This Row],[Sone]],arbeidsgiveravgift[Sone],arbeidsgiveravgift[Sats])</f>
        <v>5.0999999999999997E-2</v>
      </c>
    </row>
    <row r="291" spans="1:6" x14ac:dyDescent="0.25">
      <c r="A291">
        <v>5046</v>
      </c>
      <c r="B291" t="s">
        <v>881</v>
      </c>
      <c r="C291" t="s">
        <v>855</v>
      </c>
      <c r="D291">
        <v>4</v>
      </c>
      <c r="E291">
        <f>_xlfn.XLOOKUP(arbgiveravg[[#This Row],[Sone]],arbeidsgiveravgift[Sone],arbeidsgiveravgift[Sats])</f>
        <v>5.0999999999999997E-2</v>
      </c>
    </row>
    <row r="292" spans="1:6" x14ac:dyDescent="0.25">
      <c r="A292">
        <v>5047</v>
      </c>
      <c r="B292" t="s">
        <v>882</v>
      </c>
      <c r="C292" t="s">
        <v>855</v>
      </c>
      <c r="D292">
        <v>4</v>
      </c>
      <c r="E292">
        <f>_xlfn.XLOOKUP(arbgiveravg[[#This Row],[Sone]],arbeidsgiveravgift[Sone],arbeidsgiveravgift[Sats])</f>
        <v>5.0999999999999997E-2</v>
      </c>
    </row>
    <row r="293" spans="1:6" x14ac:dyDescent="0.25">
      <c r="A293">
        <v>5049</v>
      </c>
      <c r="B293" t="s">
        <v>883</v>
      </c>
      <c r="C293" t="s">
        <v>855</v>
      </c>
      <c r="D293">
        <v>4</v>
      </c>
      <c r="E293">
        <f>_xlfn.XLOOKUP(arbgiveravg[[#This Row],[Sone]],arbeidsgiveravgift[Sone],arbeidsgiveravgift[Sats])</f>
        <v>5.0999999999999997E-2</v>
      </c>
    </row>
    <row r="294" spans="1:6" x14ac:dyDescent="0.25">
      <c r="A294">
        <v>5052</v>
      </c>
      <c r="B294" t="s">
        <v>884</v>
      </c>
      <c r="C294" t="s">
        <v>855</v>
      </c>
      <c r="D294">
        <v>4</v>
      </c>
      <c r="E294">
        <f>_xlfn.XLOOKUP(arbgiveravg[[#This Row],[Sone]],arbeidsgiveravgift[Sone],arbeidsgiveravgift[Sats])</f>
        <v>5.0999999999999997E-2</v>
      </c>
    </row>
    <row r="295" spans="1:6" x14ac:dyDescent="0.25">
      <c r="A295">
        <v>5053</v>
      </c>
      <c r="B295" t="s">
        <v>885</v>
      </c>
      <c r="C295" t="s">
        <v>855</v>
      </c>
      <c r="D295">
        <v>2</v>
      </c>
      <c r="E295">
        <f>_xlfn.XLOOKUP(arbgiveravg[[#This Row],[Sone]],arbeidsgiveravgift[Sone],arbeidsgiveravgift[Sats])</f>
        <v>0.106</v>
      </c>
    </row>
    <row r="296" spans="1:6" x14ac:dyDescent="0.25">
      <c r="A296">
        <v>5054</v>
      </c>
      <c r="B296" t="s">
        <v>886</v>
      </c>
      <c r="C296" t="s">
        <v>855</v>
      </c>
      <c r="D296">
        <v>2</v>
      </c>
      <c r="E296">
        <f>_xlfn.XLOOKUP(arbgiveravg[[#This Row],[Sone]],arbeidsgiveravgift[Sone],arbeidsgiveravgift[Sats])</f>
        <v>0.106</v>
      </c>
    </row>
    <row r="297" spans="1:6" x14ac:dyDescent="0.25">
      <c r="A297">
        <v>5055</v>
      </c>
      <c r="B297" t="s">
        <v>887</v>
      </c>
      <c r="C297" t="s">
        <v>855</v>
      </c>
      <c r="D297">
        <v>3</v>
      </c>
      <c r="E297">
        <f>_xlfn.XLOOKUP(arbgiveravg[[#This Row],[Sone]],arbeidsgiveravgift[Sone],arbeidsgiveravgift[Sats])</f>
        <v>6.4000000000000001E-2</v>
      </c>
    </row>
    <row r="298" spans="1:6" x14ac:dyDescent="0.25">
      <c r="A298">
        <v>5056</v>
      </c>
      <c r="B298" t="s">
        <v>888</v>
      </c>
      <c r="C298" t="s">
        <v>855</v>
      </c>
      <c r="D298">
        <v>3</v>
      </c>
      <c r="E298">
        <f>_xlfn.XLOOKUP(arbgiveravg[[#This Row],[Sone]],arbeidsgiveravgift[Sone],arbeidsgiveravgift[Sats])</f>
        <v>6.4000000000000001E-2</v>
      </c>
    </row>
    <row r="299" spans="1:6" x14ac:dyDescent="0.25">
      <c r="A299">
        <v>5057</v>
      </c>
      <c r="B299" t="s">
        <v>889</v>
      </c>
      <c r="C299" t="s">
        <v>855</v>
      </c>
      <c r="D299">
        <v>3</v>
      </c>
      <c r="E299">
        <f>_xlfn.XLOOKUP(arbgiveravg[[#This Row],[Sone]],arbeidsgiveravgift[Sone],arbeidsgiveravgift[Sats])</f>
        <v>6.4000000000000001E-2</v>
      </c>
      <c r="F299" t="s">
        <v>890</v>
      </c>
    </row>
    <row r="300" spans="1:6" x14ac:dyDescent="0.25">
      <c r="A300">
        <v>5057</v>
      </c>
      <c r="B300" t="s">
        <v>889</v>
      </c>
      <c r="C300" t="s">
        <v>855</v>
      </c>
      <c r="D300">
        <v>2</v>
      </c>
      <c r="E300">
        <f>_xlfn.XLOOKUP(arbgiveravg[[#This Row],[Sone]],arbeidsgiveravgift[Sone],arbeidsgiveravgift[Sats])</f>
        <v>0.106</v>
      </c>
    </row>
    <row r="301" spans="1:6" x14ac:dyDescent="0.25">
      <c r="A301">
        <v>5058</v>
      </c>
      <c r="B301" t="s">
        <v>891</v>
      </c>
      <c r="C301" t="s">
        <v>855</v>
      </c>
      <c r="D301">
        <v>4</v>
      </c>
      <c r="E301">
        <f>_xlfn.XLOOKUP(arbgiveravg[[#This Row],[Sone]],arbeidsgiveravgift[Sone],arbeidsgiveravgift[Sats])</f>
        <v>5.0999999999999997E-2</v>
      </c>
    </row>
    <row r="302" spans="1:6" x14ac:dyDescent="0.25">
      <c r="A302">
        <v>5059</v>
      </c>
      <c r="B302" t="s">
        <v>892</v>
      </c>
      <c r="C302" t="s">
        <v>855</v>
      </c>
      <c r="D302">
        <v>2</v>
      </c>
      <c r="E302">
        <f>_xlfn.XLOOKUP(arbgiveravg[[#This Row],[Sone]],arbeidsgiveravgift[Sone],arbeidsgiveravgift[Sats])</f>
        <v>0.106</v>
      </c>
      <c r="F302" t="s">
        <v>893</v>
      </c>
    </row>
    <row r="303" spans="1:6" x14ac:dyDescent="0.25">
      <c r="A303">
        <v>5059</v>
      </c>
      <c r="B303" t="s">
        <v>892</v>
      </c>
      <c r="C303" t="s">
        <v>855</v>
      </c>
      <c r="D303">
        <v>3</v>
      </c>
      <c r="E303">
        <f>_xlfn.XLOOKUP(arbgiveravg[[#This Row],[Sone]],arbeidsgiveravgift[Sone],arbeidsgiveravgift[Sats])</f>
        <v>6.4000000000000001E-2</v>
      </c>
      <c r="F303" t="s">
        <v>894</v>
      </c>
    </row>
    <row r="304" spans="1:6" x14ac:dyDescent="0.25">
      <c r="A304">
        <v>5059</v>
      </c>
      <c r="B304" t="s">
        <v>892</v>
      </c>
      <c r="C304" t="s">
        <v>855</v>
      </c>
      <c r="D304">
        <v>1</v>
      </c>
      <c r="E304">
        <f>_xlfn.XLOOKUP(arbgiveravg[[#This Row],[Sone]],arbeidsgiveravgift[Sone],arbeidsgiveravgift[Sats])</f>
        <v>0.14099999999999999</v>
      </c>
    </row>
    <row r="305" spans="1:6" x14ac:dyDescent="0.25">
      <c r="A305">
        <v>5060</v>
      </c>
      <c r="B305" t="s">
        <v>895</v>
      </c>
      <c r="C305" t="s">
        <v>855</v>
      </c>
      <c r="D305">
        <v>4</v>
      </c>
      <c r="E305">
        <f>_xlfn.XLOOKUP(arbgiveravg[[#This Row],[Sone]],arbeidsgiveravgift[Sone],arbeidsgiveravgift[Sats])</f>
        <v>5.0999999999999997E-2</v>
      </c>
    </row>
    <row r="306" spans="1:6" x14ac:dyDescent="0.25">
      <c r="A306">
        <v>5061</v>
      </c>
      <c r="B306" t="s">
        <v>896</v>
      </c>
      <c r="C306" t="s">
        <v>855</v>
      </c>
      <c r="D306">
        <v>3</v>
      </c>
      <c r="E306">
        <f>_xlfn.XLOOKUP(arbgiveravg[[#This Row],[Sone]],arbeidsgiveravgift[Sone],arbeidsgiveravgift[Sats])</f>
        <v>6.4000000000000001E-2</v>
      </c>
    </row>
    <row r="307" spans="1:6" x14ac:dyDescent="0.25">
      <c r="A307">
        <v>3901</v>
      </c>
      <c r="B307" t="s">
        <v>897</v>
      </c>
      <c r="C307" t="s">
        <v>898</v>
      </c>
      <c r="D307">
        <v>1</v>
      </c>
      <c r="E307">
        <f>_xlfn.XLOOKUP(arbgiveravg[[#This Row],[Sone]],arbeidsgiveravgift[Sone],arbeidsgiveravgift[Sats])</f>
        <v>0.14099999999999999</v>
      </c>
    </row>
    <row r="308" spans="1:6" x14ac:dyDescent="0.25">
      <c r="A308">
        <v>3903</v>
      </c>
      <c r="B308" t="s">
        <v>899</v>
      </c>
      <c r="C308" t="s">
        <v>898</v>
      </c>
      <c r="D308">
        <v>1</v>
      </c>
      <c r="E308">
        <f>_xlfn.XLOOKUP(arbgiveravg[[#This Row],[Sone]],arbeidsgiveravgift[Sone],arbeidsgiveravgift[Sats])</f>
        <v>0.14099999999999999</v>
      </c>
    </row>
    <row r="309" spans="1:6" x14ac:dyDescent="0.25">
      <c r="A309">
        <v>3905</v>
      </c>
      <c r="B309" t="s">
        <v>900</v>
      </c>
      <c r="C309" t="s">
        <v>898</v>
      </c>
      <c r="D309">
        <v>1</v>
      </c>
      <c r="E309">
        <f>_xlfn.XLOOKUP(arbgiveravg[[#This Row],[Sone]],arbeidsgiveravgift[Sone],arbeidsgiveravgift[Sats])</f>
        <v>0.14099999999999999</v>
      </c>
    </row>
    <row r="310" spans="1:6" x14ac:dyDescent="0.25">
      <c r="A310">
        <v>3907</v>
      </c>
      <c r="B310" t="s">
        <v>901</v>
      </c>
      <c r="C310" t="s">
        <v>898</v>
      </c>
      <c r="D310">
        <v>1</v>
      </c>
      <c r="E310">
        <f>_xlfn.XLOOKUP(arbgiveravg[[#This Row],[Sone]],arbeidsgiveravgift[Sone],arbeidsgiveravgift[Sats])</f>
        <v>0.14099999999999999</v>
      </c>
    </row>
    <row r="311" spans="1:6" x14ac:dyDescent="0.25">
      <c r="A311">
        <v>3909</v>
      </c>
      <c r="B311" t="s">
        <v>902</v>
      </c>
      <c r="C311" t="s">
        <v>898</v>
      </c>
      <c r="D311">
        <v>1</v>
      </c>
      <c r="E311">
        <f>_xlfn.XLOOKUP(arbgiveravg[[#This Row],[Sone]],arbeidsgiveravgift[Sone],arbeidsgiveravgift[Sats])</f>
        <v>0.14099999999999999</v>
      </c>
    </row>
    <row r="312" spans="1:6" x14ac:dyDescent="0.25">
      <c r="A312">
        <v>3911</v>
      </c>
      <c r="B312" t="s">
        <v>903</v>
      </c>
      <c r="C312" t="s">
        <v>898</v>
      </c>
      <c r="D312">
        <v>1</v>
      </c>
      <c r="E312">
        <f>_xlfn.XLOOKUP(arbgiveravg[[#This Row],[Sone]],arbeidsgiveravgift[Sone],arbeidsgiveravgift[Sats])</f>
        <v>0.14099999999999999</v>
      </c>
    </row>
    <row r="313" spans="1:6" x14ac:dyDescent="0.25">
      <c r="A313">
        <v>4601</v>
      </c>
      <c r="B313" t="s">
        <v>904</v>
      </c>
      <c r="C313" t="s">
        <v>905</v>
      </c>
      <c r="D313">
        <v>1</v>
      </c>
      <c r="E313">
        <f>_xlfn.XLOOKUP(arbgiveravg[[#This Row],[Sone]],arbeidsgiveravgift[Sone],arbeidsgiveravgift[Sats])</f>
        <v>0.14099999999999999</v>
      </c>
    </row>
    <row r="314" spans="1:6" x14ac:dyDescent="0.25">
      <c r="A314">
        <v>4602</v>
      </c>
      <c r="B314" t="s">
        <v>906</v>
      </c>
      <c r="C314" t="s">
        <v>905</v>
      </c>
      <c r="D314" t="s">
        <v>583</v>
      </c>
      <c r="E314">
        <f>_xlfn.XLOOKUP(arbgiveravg[[#This Row],[Sone]],arbeidsgiveravgift[Sone],arbeidsgiveravgift[Sats])</f>
        <v>0.106</v>
      </c>
      <c r="F314" t="s">
        <v>907</v>
      </c>
    </row>
    <row r="315" spans="1:6" x14ac:dyDescent="0.25">
      <c r="A315">
        <v>4602</v>
      </c>
      <c r="B315" t="s">
        <v>906</v>
      </c>
      <c r="C315" t="s">
        <v>905</v>
      </c>
      <c r="D315">
        <v>2</v>
      </c>
      <c r="E315">
        <f>_xlfn.XLOOKUP(arbgiveravg[[#This Row],[Sone]],arbeidsgiveravgift[Sone],arbeidsgiveravgift[Sats])</f>
        <v>0.106</v>
      </c>
      <c r="F315" t="s">
        <v>908</v>
      </c>
    </row>
    <row r="316" spans="1:6" x14ac:dyDescent="0.25">
      <c r="A316">
        <v>4611</v>
      </c>
      <c r="B316" t="s">
        <v>909</v>
      </c>
      <c r="C316" t="s">
        <v>905</v>
      </c>
      <c r="D316" t="s">
        <v>583</v>
      </c>
      <c r="E316">
        <f>_xlfn.XLOOKUP(arbgiveravg[[#This Row],[Sone]],arbeidsgiveravgift[Sone],arbeidsgiveravgift[Sats])</f>
        <v>0.106</v>
      </c>
    </row>
    <row r="317" spans="1:6" x14ac:dyDescent="0.25">
      <c r="A317">
        <v>4612</v>
      </c>
      <c r="B317" t="s">
        <v>910</v>
      </c>
      <c r="C317" t="s">
        <v>905</v>
      </c>
      <c r="D317">
        <v>1</v>
      </c>
      <c r="E317">
        <f>_xlfn.XLOOKUP(arbgiveravg[[#This Row],[Sone]],arbeidsgiveravgift[Sone],arbeidsgiveravgift[Sats])</f>
        <v>0.14099999999999999</v>
      </c>
    </row>
    <row r="318" spans="1:6" x14ac:dyDescent="0.25">
      <c r="A318">
        <v>4613</v>
      </c>
      <c r="B318" t="s">
        <v>911</v>
      </c>
      <c r="C318" t="s">
        <v>905</v>
      </c>
      <c r="D318" t="s">
        <v>583</v>
      </c>
      <c r="E318">
        <f>_xlfn.XLOOKUP(arbgiveravg[[#This Row],[Sone]],arbeidsgiveravgift[Sone],arbeidsgiveravgift[Sats])</f>
        <v>0.106</v>
      </c>
    </row>
    <row r="319" spans="1:6" x14ac:dyDescent="0.25">
      <c r="A319">
        <v>4614</v>
      </c>
      <c r="B319" t="s">
        <v>912</v>
      </c>
      <c r="C319" t="s">
        <v>905</v>
      </c>
      <c r="D319">
        <v>1</v>
      </c>
      <c r="E319">
        <f>_xlfn.XLOOKUP(arbgiveravg[[#This Row],[Sone]],arbeidsgiveravgift[Sone],arbeidsgiveravgift[Sats])</f>
        <v>0.14099999999999999</v>
      </c>
    </row>
    <row r="320" spans="1:6" x14ac:dyDescent="0.25">
      <c r="A320">
        <v>4615</v>
      </c>
      <c r="B320" t="s">
        <v>913</v>
      </c>
      <c r="C320" t="s">
        <v>905</v>
      </c>
      <c r="D320">
        <v>1</v>
      </c>
      <c r="E320">
        <f>_xlfn.XLOOKUP(arbgiveravg[[#This Row],[Sone]],arbeidsgiveravgift[Sone],arbeidsgiveravgift[Sats])</f>
        <v>0.14099999999999999</v>
      </c>
    </row>
    <row r="321" spans="1:6" x14ac:dyDescent="0.25">
      <c r="A321">
        <v>4616</v>
      </c>
      <c r="B321" t="s">
        <v>914</v>
      </c>
      <c r="C321" t="s">
        <v>905</v>
      </c>
      <c r="D321">
        <v>2</v>
      </c>
      <c r="E321">
        <f>_xlfn.XLOOKUP(arbgiveravg[[#This Row],[Sone]],arbeidsgiveravgift[Sone],arbeidsgiveravgift[Sats])</f>
        <v>0.106</v>
      </c>
    </row>
    <row r="322" spans="1:6" x14ac:dyDescent="0.25">
      <c r="A322">
        <v>4617</v>
      </c>
      <c r="B322" t="s">
        <v>915</v>
      </c>
      <c r="C322" t="s">
        <v>905</v>
      </c>
      <c r="D322">
        <v>2</v>
      </c>
      <c r="E322">
        <f>_xlfn.XLOOKUP(arbgiveravg[[#This Row],[Sone]],arbeidsgiveravgift[Sone],arbeidsgiveravgift[Sats])</f>
        <v>0.106</v>
      </c>
    </row>
    <row r="323" spans="1:6" x14ac:dyDescent="0.25">
      <c r="A323">
        <v>4618</v>
      </c>
      <c r="B323" t="s">
        <v>916</v>
      </c>
      <c r="C323" t="s">
        <v>905</v>
      </c>
      <c r="D323">
        <v>2</v>
      </c>
      <c r="E323">
        <f>_xlfn.XLOOKUP(arbgiveravg[[#This Row],[Sone]],arbeidsgiveravgift[Sone],arbeidsgiveravgift[Sats])</f>
        <v>0.106</v>
      </c>
    </row>
    <row r="324" spans="1:6" x14ac:dyDescent="0.25">
      <c r="A324">
        <v>4619</v>
      </c>
      <c r="B324" t="s">
        <v>917</v>
      </c>
      <c r="C324" t="s">
        <v>905</v>
      </c>
      <c r="D324">
        <v>2</v>
      </c>
      <c r="E324">
        <f>_xlfn.XLOOKUP(arbgiveravg[[#This Row],[Sone]],arbeidsgiveravgift[Sone],arbeidsgiveravgift[Sats])</f>
        <v>0.106</v>
      </c>
    </row>
    <row r="325" spans="1:6" x14ac:dyDescent="0.25">
      <c r="A325">
        <v>4620</v>
      </c>
      <c r="B325" t="s">
        <v>918</v>
      </c>
      <c r="C325" t="s">
        <v>905</v>
      </c>
      <c r="D325">
        <v>2</v>
      </c>
      <c r="E325">
        <f>_xlfn.XLOOKUP(arbgiveravg[[#This Row],[Sone]],arbeidsgiveravgift[Sone],arbeidsgiveravgift[Sats])</f>
        <v>0.106</v>
      </c>
    </row>
    <row r="326" spans="1:6" x14ac:dyDescent="0.25">
      <c r="A326">
        <v>4621</v>
      </c>
      <c r="B326" t="s">
        <v>919</v>
      </c>
      <c r="C326" t="s">
        <v>905</v>
      </c>
      <c r="D326">
        <v>2</v>
      </c>
      <c r="E326">
        <f>_xlfn.XLOOKUP(arbgiveravg[[#This Row],[Sone]],arbeidsgiveravgift[Sone],arbeidsgiveravgift[Sats])</f>
        <v>0.106</v>
      </c>
      <c r="F326" t="s">
        <v>920</v>
      </c>
    </row>
    <row r="327" spans="1:6" x14ac:dyDescent="0.25">
      <c r="A327">
        <v>4621</v>
      </c>
      <c r="B327" t="s">
        <v>919</v>
      </c>
      <c r="C327" t="s">
        <v>905</v>
      </c>
      <c r="D327">
        <v>1</v>
      </c>
      <c r="E327">
        <f>_xlfn.XLOOKUP(arbgiveravg[[#This Row],[Sone]],arbeidsgiveravgift[Sone],arbeidsgiveravgift[Sats])</f>
        <v>0.14099999999999999</v>
      </c>
      <c r="F327" t="s">
        <v>921</v>
      </c>
    </row>
    <row r="328" spans="1:6" x14ac:dyDescent="0.25">
      <c r="A328">
        <v>4622</v>
      </c>
      <c r="B328" t="s">
        <v>922</v>
      </c>
      <c r="C328" t="s">
        <v>905</v>
      </c>
      <c r="D328" t="s">
        <v>583</v>
      </c>
      <c r="E328">
        <f>_xlfn.XLOOKUP(arbgiveravg[[#This Row],[Sone]],arbeidsgiveravgift[Sone],arbeidsgiveravgift[Sats])</f>
        <v>0.106</v>
      </c>
    </row>
    <row r="329" spans="1:6" x14ac:dyDescent="0.25">
      <c r="A329">
        <v>4623</v>
      </c>
      <c r="B329" t="s">
        <v>923</v>
      </c>
      <c r="C329" t="s">
        <v>905</v>
      </c>
      <c r="D329">
        <v>1</v>
      </c>
      <c r="E329">
        <f>_xlfn.XLOOKUP(arbgiveravg[[#This Row],[Sone]],arbeidsgiveravgift[Sone],arbeidsgiveravgift[Sats])</f>
        <v>0.14099999999999999</v>
      </c>
    </row>
    <row r="330" spans="1:6" x14ac:dyDescent="0.25">
      <c r="A330">
        <v>4624</v>
      </c>
      <c r="B330" t="s">
        <v>924</v>
      </c>
      <c r="C330" t="s">
        <v>905</v>
      </c>
      <c r="D330">
        <v>1</v>
      </c>
      <c r="E330">
        <f>_xlfn.XLOOKUP(arbgiveravg[[#This Row],[Sone]],arbeidsgiveravgift[Sone],arbeidsgiveravgift[Sats])</f>
        <v>0.14099999999999999</v>
      </c>
    </row>
    <row r="331" spans="1:6" x14ac:dyDescent="0.25">
      <c r="A331">
        <v>4625</v>
      </c>
      <c r="B331" t="s">
        <v>925</v>
      </c>
      <c r="C331" t="s">
        <v>905</v>
      </c>
      <c r="D331">
        <v>1</v>
      </c>
      <c r="E331">
        <f>_xlfn.XLOOKUP(arbgiveravg[[#This Row],[Sone]],arbeidsgiveravgift[Sone],arbeidsgiveravgift[Sats])</f>
        <v>0.14099999999999999</v>
      </c>
    </row>
    <row r="332" spans="1:6" x14ac:dyDescent="0.25">
      <c r="A332">
        <v>4626</v>
      </c>
      <c r="B332" t="s">
        <v>926</v>
      </c>
      <c r="C332" t="s">
        <v>905</v>
      </c>
      <c r="D332">
        <v>1</v>
      </c>
      <c r="E332">
        <f>_xlfn.XLOOKUP(arbgiveravg[[#This Row],[Sone]],arbeidsgiveravgift[Sone],arbeidsgiveravgift[Sats])</f>
        <v>0.14099999999999999</v>
      </c>
    </row>
    <row r="333" spans="1:6" x14ac:dyDescent="0.25">
      <c r="A333">
        <v>4627</v>
      </c>
      <c r="B333" t="s">
        <v>927</v>
      </c>
      <c r="C333" t="s">
        <v>905</v>
      </c>
      <c r="D333">
        <v>1</v>
      </c>
      <c r="E333">
        <f>_xlfn.XLOOKUP(arbgiveravg[[#This Row],[Sone]],arbeidsgiveravgift[Sone],arbeidsgiveravgift[Sats])</f>
        <v>0.14099999999999999</v>
      </c>
    </row>
    <row r="334" spans="1:6" x14ac:dyDescent="0.25">
      <c r="A334">
        <v>4628</v>
      </c>
      <c r="B334" t="s">
        <v>928</v>
      </c>
      <c r="C334" t="s">
        <v>905</v>
      </c>
      <c r="D334">
        <v>1</v>
      </c>
      <c r="E334">
        <f>_xlfn.XLOOKUP(arbgiveravg[[#This Row],[Sone]],arbeidsgiveravgift[Sone],arbeidsgiveravgift[Sats])</f>
        <v>0.14099999999999999</v>
      </c>
    </row>
    <row r="335" spans="1:6" x14ac:dyDescent="0.25">
      <c r="A335">
        <v>4629</v>
      </c>
      <c r="B335" t="s">
        <v>929</v>
      </c>
      <c r="C335" t="s">
        <v>905</v>
      </c>
      <c r="D335">
        <v>2</v>
      </c>
      <c r="E335">
        <f>_xlfn.XLOOKUP(arbgiveravg[[#This Row],[Sone]],arbeidsgiveravgift[Sone],arbeidsgiveravgift[Sats])</f>
        <v>0.106</v>
      </c>
    </row>
    <row r="336" spans="1:6" x14ac:dyDescent="0.25">
      <c r="A336">
        <v>4630</v>
      </c>
      <c r="B336" t="s">
        <v>930</v>
      </c>
      <c r="C336" t="s">
        <v>905</v>
      </c>
      <c r="D336">
        <v>1</v>
      </c>
      <c r="E336">
        <f>_xlfn.XLOOKUP(arbgiveravg[[#This Row],[Sone]],arbeidsgiveravgift[Sone],arbeidsgiveravgift[Sats])</f>
        <v>0.14099999999999999</v>
      </c>
    </row>
    <row r="337" spans="1:6" x14ac:dyDescent="0.25">
      <c r="A337">
        <v>4631</v>
      </c>
      <c r="B337" t="s">
        <v>931</v>
      </c>
      <c r="C337" t="s">
        <v>905</v>
      </c>
      <c r="D337">
        <v>1</v>
      </c>
      <c r="E337">
        <f>_xlfn.XLOOKUP(arbgiveravg[[#This Row],[Sone]],arbeidsgiveravgift[Sone],arbeidsgiveravgift[Sats])</f>
        <v>0.14099999999999999</v>
      </c>
    </row>
    <row r="338" spans="1:6" x14ac:dyDescent="0.25">
      <c r="A338">
        <v>4632</v>
      </c>
      <c r="B338" t="s">
        <v>932</v>
      </c>
      <c r="C338" t="s">
        <v>905</v>
      </c>
      <c r="D338">
        <v>1</v>
      </c>
      <c r="E338">
        <f>_xlfn.XLOOKUP(arbgiveravg[[#This Row],[Sone]],arbeidsgiveravgift[Sone],arbeidsgiveravgift[Sats])</f>
        <v>0.14099999999999999</v>
      </c>
    </row>
    <row r="339" spans="1:6" x14ac:dyDescent="0.25">
      <c r="A339">
        <v>4633</v>
      </c>
      <c r="B339" t="s">
        <v>933</v>
      </c>
      <c r="C339" t="s">
        <v>905</v>
      </c>
      <c r="D339">
        <v>2</v>
      </c>
      <c r="E339">
        <f>_xlfn.XLOOKUP(arbgiveravg[[#This Row],[Sone]],arbeidsgiveravgift[Sone],arbeidsgiveravgift[Sats])</f>
        <v>0.106</v>
      </c>
    </row>
    <row r="340" spans="1:6" x14ac:dyDescent="0.25">
      <c r="A340">
        <v>4634</v>
      </c>
      <c r="B340" t="s">
        <v>934</v>
      </c>
      <c r="C340" t="s">
        <v>905</v>
      </c>
      <c r="D340">
        <v>2</v>
      </c>
      <c r="E340">
        <f>_xlfn.XLOOKUP(arbgiveravg[[#This Row],[Sone]],arbeidsgiveravgift[Sone],arbeidsgiveravgift[Sats])</f>
        <v>0.106</v>
      </c>
    </row>
    <row r="341" spans="1:6" x14ac:dyDescent="0.25">
      <c r="A341">
        <v>4635</v>
      </c>
      <c r="B341" t="s">
        <v>935</v>
      </c>
      <c r="C341" t="s">
        <v>905</v>
      </c>
      <c r="D341">
        <v>2</v>
      </c>
      <c r="E341">
        <f>_xlfn.XLOOKUP(arbgiveravg[[#This Row],[Sone]],arbeidsgiveravgift[Sone],arbeidsgiveravgift[Sats])</f>
        <v>0.106</v>
      </c>
    </row>
    <row r="342" spans="1:6" x14ac:dyDescent="0.25">
      <c r="A342">
        <v>4636</v>
      </c>
      <c r="B342" t="s">
        <v>936</v>
      </c>
      <c r="C342" t="s">
        <v>905</v>
      </c>
      <c r="D342">
        <v>2</v>
      </c>
      <c r="E342">
        <f>_xlfn.XLOOKUP(arbgiveravg[[#This Row],[Sone]],arbeidsgiveravgift[Sone],arbeidsgiveravgift[Sats])</f>
        <v>0.106</v>
      </c>
    </row>
    <row r="343" spans="1:6" x14ac:dyDescent="0.25">
      <c r="A343">
        <v>4637</v>
      </c>
      <c r="B343" t="s">
        <v>937</v>
      </c>
      <c r="C343" t="s">
        <v>905</v>
      </c>
      <c r="D343">
        <v>2</v>
      </c>
      <c r="E343">
        <f>_xlfn.XLOOKUP(arbgiveravg[[#This Row],[Sone]],arbeidsgiveravgift[Sone],arbeidsgiveravgift[Sats])</f>
        <v>0.106</v>
      </c>
    </row>
    <row r="344" spans="1:6" x14ac:dyDescent="0.25">
      <c r="A344">
        <v>4638</v>
      </c>
      <c r="B344" t="s">
        <v>938</v>
      </c>
      <c r="C344" t="s">
        <v>905</v>
      </c>
      <c r="D344">
        <v>2</v>
      </c>
      <c r="E344">
        <f>_xlfn.XLOOKUP(arbgiveravg[[#This Row],[Sone]],arbeidsgiveravgift[Sone],arbeidsgiveravgift[Sats])</f>
        <v>0.106</v>
      </c>
    </row>
    <row r="345" spans="1:6" x14ac:dyDescent="0.25">
      <c r="A345">
        <v>4639</v>
      </c>
      <c r="B345" t="s">
        <v>939</v>
      </c>
      <c r="C345" t="s">
        <v>905</v>
      </c>
      <c r="D345">
        <v>2</v>
      </c>
      <c r="E345">
        <f>_xlfn.XLOOKUP(arbgiveravg[[#This Row],[Sone]],arbeidsgiveravgift[Sone],arbeidsgiveravgift[Sats])</f>
        <v>0.106</v>
      </c>
    </row>
    <row r="346" spans="1:6" x14ac:dyDescent="0.25">
      <c r="A346">
        <v>4640</v>
      </c>
      <c r="B346" t="s">
        <v>940</v>
      </c>
      <c r="C346" t="s">
        <v>905</v>
      </c>
      <c r="D346">
        <v>2</v>
      </c>
      <c r="E346">
        <f>_xlfn.XLOOKUP(arbgiveravg[[#This Row],[Sone]],arbeidsgiveravgift[Sone],arbeidsgiveravgift[Sats])</f>
        <v>0.106</v>
      </c>
      <c r="F346" t="s">
        <v>941</v>
      </c>
    </row>
    <row r="347" spans="1:6" x14ac:dyDescent="0.25">
      <c r="A347">
        <v>4640</v>
      </c>
      <c r="B347" t="s">
        <v>940</v>
      </c>
      <c r="C347" t="s">
        <v>905</v>
      </c>
      <c r="D347" t="s">
        <v>583</v>
      </c>
      <c r="E347">
        <f>_xlfn.XLOOKUP(arbgiveravg[[#This Row],[Sone]],arbeidsgiveravgift[Sone],arbeidsgiveravgift[Sats])</f>
        <v>0.106</v>
      </c>
    </row>
    <row r="348" spans="1:6" x14ac:dyDescent="0.25">
      <c r="A348">
        <v>4641</v>
      </c>
      <c r="B348" t="s">
        <v>942</v>
      </c>
      <c r="C348" t="s">
        <v>905</v>
      </c>
      <c r="D348">
        <v>2</v>
      </c>
      <c r="E348">
        <f>_xlfn.XLOOKUP(arbgiveravg[[#This Row],[Sone]],arbeidsgiveravgift[Sone],arbeidsgiveravgift[Sats])</f>
        <v>0.106</v>
      </c>
    </row>
    <row r="349" spans="1:6" x14ac:dyDescent="0.25">
      <c r="A349">
        <v>4642</v>
      </c>
      <c r="B349" t="s">
        <v>943</v>
      </c>
      <c r="C349" t="s">
        <v>905</v>
      </c>
      <c r="D349">
        <v>2</v>
      </c>
      <c r="E349">
        <f>_xlfn.XLOOKUP(arbgiveravg[[#This Row],[Sone]],arbeidsgiveravgift[Sone],arbeidsgiveravgift[Sats])</f>
        <v>0.106</v>
      </c>
    </row>
    <row r="350" spans="1:6" x14ac:dyDescent="0.25">
      <c r="A350">
        <v>4643</v>
      </c>
      <c r="B350" t="s">
        <v>944</v>
      </c>
      <c r="C350" t="s">
        <v>905</v>
      </c>
      <c r="D350">
        <v>2</v>
      </c>
      <c r="E350">
        <f>_xlfn.XLOOKUP(arbgiveravg[[#This Row],[Sone]],arbeidsgiveravgift[Sone],arbeidsgiveravgift[Sats])</f>
        <v>0.106</v>
      </c>
    </row>
    <row r="351" spans="1:6" x14ac:dyDescent="0.25">
      <c r="A351">
        <v>4644</v>
      </c>
      <c r="B351" t="s">
        <v>945</v>
      </c>
      <c r="C351" t="s">
        <v>905</v>
      </c>
      <c r="D351">
        <v>2</v>
      </c>
      <c r="E351">
        <f>_xlfn.XLOOKUP(arbgiveravg[[#This Row],[Sone]],arbeidsgiveravgift[Sone],arbeidsgiveravgift[Sats])</f>
        <v>0.106</v>
      </c>
    </row>
    <row r="352" spans="1:6" x14ac:dyDescent="0.25">
      <c r="A352">
        <v>4645</v>
      </c>
      <c r="B352" t="s">
        <v>946</v>
      </c>
      <c r="C352" t="s">
        <v>905</v>
      </c>
      <c r="D352">
        <v>2</v>
      </c>
      <c r="E352">
        <f>_xlfn.XLOOKUP(arbgiveravg[[#This Row],[Sone]],arbeidsgiveravgift[Sone],arbeidsgiveravgift[Sats])</f>
        <v>0.106</v>
      </c>
    </row>
    <row r="353" spans="1:6" x14ac:dyDescent="0.25">
      <c r="A353">
        <v>4646</v>
      </c>
      <c r="B353" t="s">
        <v>947</v>
      </c>
      <c r="C353" t="s">
        <v>905</v>
      </c>
      <c r="D353">
        <v>2</v>
      </c>
      <c r="E353">
        <f>_xlfn.XLOOKUP(arbgiveravg[[#This Row],[Sone]],arbeidsgiveravgift[Sone],arbeidsgiveravgift[Sats])</f>
        <v>0.106</v>
      </c>
    </row>
    <row r="354" spans="1:6" x14ac:dyDescent="0.25">
      <c r="A354">
        <v>4647</v>
      </c>
      <c r="B354" t="s">
        <v>948</v>
      </c>
      <c r="C354" t="s">
        <v>905</v>
      </c>
      <c r="D354" t="s">
        <v>583</v>
      </c>
      <c r="E354">
        <f>_xlfn.XLOOKUP(arbgiveravg[[#This Row],[Sone]],arbeidsgiveravgift[Sone],arbeidsgiveravgift[Sats])</f>
        <v>0.106</v>
      </c>
      <c r="F354" t="s">
        <v>949</v>
      </c>
    </row>
    <row r="355" spans="1:6" x14ac:dyDescent="0.25">
      <c r="A355">
        <v>4647</v>
      </c>
      <c r="B355" t="s">
        <v>948</v>
      </c>
      <c r="C355" t="s">
        <v>905</v>
      </c>
      <c r="D355">
        <v>2</v>
      </c>
      <c r="E355">
        <f>_xlfn.XLOOKUP(arbgiveravg[[#This Row],[Sone]],arbeidsgiveravgift[Sone],arbeidsgiveravgift[Sats])</f>
        <v>0.106</v>
      </c>
      <c r="F355" t="s">
        <v>950</v>
      </c>
    </row>
    <row r="356" spans="1:6" x14ac:dyDescent="0.25">
      <c r="A356">
        <v>4648</v>
      </c>
      <c r="B356" t="s">
        <v>951</v>
      </c>
      <c r="C356" t="s">
        <v>905</v>
      </c>
      <c r="D356">
        <v>2</v>
      </c>
      <c r="E356">
        <f>_xlfn.XLOOKUP(arbgiveravg[[#This Row],[Sone]],arbeidsgiveravgift[Sone],arbeidsgiveravgift[Sats])</f>
        <v>0.106</v>
      </c>
    </row>
    <row r="357" spans="1:6" x14ac:dyDescent="0.25">
      <c r="A357">
        <v>4649</v>
      </c>
      <c r="B357" t="s">
        <v>952</v>
      </c>
      <c r="C357" t="s">
        <v>905</v>
      </c>
      <c r="D357">
        <v>2</v>
      </c>
      <c r="E357">
        <f>_xlfn.XLOOKUP(arbgiveravg[[#This Row],[Sone]],arbeidsgiveravgift[Sone],arbeidsgiveravgift[Sats])</f>
        <v>0.106</v>
      </c>
    </row>
    <row r="358" spans="1:6" x14ac:dyDescent="0.25">
      <c r="A358">
        <v>4650</v>
      </c>
      <c r="B358" t="s">
        <v>953</v>
      </c>
      <c r="C358" t="s">
        <v>905</v>
      </c>
      <c r="D358">
        <v>2</v>
      </c>
      <c r="E358">
        <f>_xlfn.XLOOKUP(arbgiveravg[[#This Row],[Sone]],arbeidsgiveravgift[Sone],arbeidsgiveravgift[Sats])</f>
        <v>0.106</v>
      </c>
    </row>
    <row r="359" spans="1:6" x14ac:dyDescent="0.25">
      <c r="A359">
        <v>4651</v>
      </c>
      <c r="B359" t="s">
        <v>954</v>
      </c>
      <c r="C359" t="s">
        <v>905</v>
      </c>
      <c r="D359">
        <v>2</v>
      </c>
      <c r="E359">
        <f>_xlfn.XLOOKUP(arbgiveravg[[#This Row],[Sone]],arbeidsgiveravgift[Sone],arbeidsgiveravgift[Sats])</f>
        <v>0.106</v>
      </c>
    </row>
    <row r="360" spans="1:6" x14ac:dyDescent="0.25">
      <c r="A360">
        <v>3101</v>
      </c>
      <c r="B360" t="s">
        <v>955</v>
      </c>
      <c r="C360" t="s">
        <v>956</v>
      </c>
      <c r="D360">
        <v>1</v>
      </c>
      <c r="E360">
        <f>_xlfn.XLOOKUP(arbgiveravg[[#This Row],[Sone]],arbeidsgiveravgift[Sone],arbeidsgiveravgift[Sats])</f>
        <v>0.14099999999999999</v>
      </c>
    </row>
    <row r="361" spans="1:6" x14ac:dyDescent="0.25">
      <c r="A361">
        <v>3103</v>
      </c>
      <c r="B361" t="s">
        <v>957</v>
      </c>
      <c r="C361" t="s">
        <v>956</v>
      </c>
      <c r="D361">
        <v>1</v>
      </c>
      <c r="E361">
        <f>_xlfn.XLOOKUP(arbgiveravg[[#This Row],[Sone]],arbeidsgiveravgift[Sone],arbeidsgiveravgift[Sats])</f>
        <v>0.14099999999999999</v>
      </c>
    </row>
    <row r="362" spans="1:6" x14ac:dyDescent="0.25">
      <c r="A362">
        <v>3105</v>
      </c>
      <c r="B362" t="s">
        <v>958</v>
      </c>
      <c r="C362" t="s">
        <v>956</v>
      </c>
      <c r="D362">
        <v>1</v>
      </c>
      <c r="E362">
        <f>_xlfn.XLOOKUP(arbgiveravg[[#This Row],[Sone]],arbeidsgiveravgift[Sone],arbeidsgiveravgift[Sats])</f>
        <v>0.14099999999999999</v>
      </c>
    </row>
    <row r="363" spans="1:6" x14ac:dyDescent="0.25">
      <c r="A363">
        <v>3107</v>
      </c>
      <c r="B363" t="s">
        <v>959</v>
      </c>
      <c r="C363" t="s">
        <v>956</v>
      </c>
      <c r="D363">
        <v>1</v>
      </c>
      <c r="E363">
        <f>_xlfn.XLOOKUP(arbgiveravg[[#This Row],[Sone]],arbeidsgiveravgift[Sone],arbeidsgiveravgift[Sats])</f>
        <v>0.14099999999999999</v>
      </c>
    </row>
    <row r="364" spans="1:6" x14ac:dyDescent="0.25">
      <c r="A364">
        <v>3110</v>
      </c>
      <c r="B364" t="s">
        <v>960</v>
      </c>
      <c r="C364" t="s">
        <v>956</v>
      </c>
      <c r="D364">
        <v>1</v>
      </c>
      <c r="E364">
        <f>_xlfn.XLOOKUP(arbgiveravg[[#This Row],[Sone]],arbeidsgiveravgift[Sone],arbeidsgiveravgift[Sats])</f>
        <v>0.14099999999999999</v>
      </c>
    </row>
    <row r="365" spans="1:6" x14ac:dyDescent="0.25">
      <c r="A365">
        <v>3112</v>
      </c>
      <c r="B365" t="s">
        <v>961</v>
      </c>
      <c r="C365" t="s">
        <v>956</v>
      </c>
      <c r="D365">
        <v>1</v>
      </c>
      <c r="E365">
        <f>_xlfn.XLOOKUP(arbgiveravg[[#This Row],[Sone]],arbeidsgiveravgift[Sone],arbeidsgiveravgift[Sats])</f>
        <v>0.14099999999999999</v>
      </c>
    </row>
    <row r="366" spans="1:6" x14ac:dyDescent="0.25">
      <c r="A366">
        <v>3114</v>
      </c>
      <c r="B366" t="s">
        <v>962</v>
      </c>
      <c r="C366" t="s">
        <v>956</v>
      </c>
      <c r="D366">
        <v>1</v>
      </c>
      <c r="E366">
        <f>_xlfn.XLOOKUP(arbgiveravg[[#This Row],[Sone]],arbeidsgiveravgift[Sone],arbeidsgiveravgift[Sats])</f>
        <v>0.14099999999999999</v>
      </c>
    </row>
    <row r="367" spans="1:6" x14ac:dyDescent="0.25">
      <c r="A367">
        <v>3116</v>
      </c>
      <c r="B367" t="s">
        <v>963</v>
      </c>
      <c r="C367" t="s">
        <v>956</v>
      </c>
      <c r="D367">
        <v>1</v>
      </c>
      <c r="E367">
        <f>_xlfn.XLOOKUP(arbgiveravg[[#This Row],[Sone]],arbeidsgiveravgift[Sone],arbeidsgiveravgift[Sats])</f>
        <v>0.14099999999999999</v>
      </c>
    </row>
    <row r="368" spans="1:6" x14ac:dyDescent="0.25">
      <c r="A368">
        <v>3118</v>
      </c>
      <c r="B368" t="s">
        <v>964</v>
      </c>
      <c r="C368" t="s">
        <v>956</v>
      </c>
      <c r="D368">
        <v>1</v>
      </c>
      <c r="E368">
        <f>_xlfn.XLOOKUP(arbgiveravg[[#This Row],[Sone]],arbeidsgiveravgift[Sone],arbeidsgiveravgift[Sats])</f>
        <v>0.14099999999999999</v>
      </c>
    </row>
    <row r="369" spans="1:5" x14ac:dyDescent="0.25">
      <c r="A369">
        <v>3120</v>
      </c>
      <c r="B369" t="s">
        <v>965</v>
      </c>
      <c r="C369" t="s">
        <v>956</v>
      </c>
      <c r="D369">
        <v>1</v>
      </c>
      <c r="E369">
        <f>_xlfn.XLOOKUP(arbgiveravg[[#This Row],[Sone]],arbeidsgiveravgift[Sone],arbeidsgiveravgift[Sats])</f>
        <v>0.14099999999999999</v>
      </c>
    </row>
    <row r="370" spans="1:5" x14ac:dyDescent="0.25">
      <c r="A370">
        <v>3122</v>
      </c>
      <c r="B370" t="s">
        <v>966</v>
      </c>
      <c r="C370" t="s">
        <v>956</v>
      </c>
      <c r="D370">
        <v>1</v>
      </c>
      <c r="E370">
        <f>_xlfn.XLOOKUP(arbgiveravg[[#This Row],[Sone]],arbeidsgiveravgift[Sone],arbeidsgiveravgift[Sats])</f>
        <v>0.14099999999999999</v>
      </c>
    </row>
    <row r="371" spans="1:5" x14ac:dyDescent="0.25">
      <c r="A371">
        <v>3124</v>
      </c>
      <c r="B371" t="s">
        <v>967</v>
      </c>
      <c r="C371" t="s">
        <v>956</v>
      </c>
      <c r="D371">
        <v>1</v>
      </c>
      <c r="E371">
        <f>_xlfn.XLOOKUP(arbgiveravg[[#This Row],[Sone]],arbeidsgiveravgift[Sone],arbeidsgiveravgift[Sats])</f>
        <v>0.14099999999999999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411f675-7f63-45aa-9954-a7db7bda758d" xsi:nil="true"/>
    <PublishingExpirationDate xmlns="http://schemas.microsoft.com/sharepoint/v3" xsi:nil="true"/>
    <PublishingStartDate xmlns="http://schemas.microsoft.com/sharepoint/v3" xsi:nil="true"/>
    <lcf76f155ced4ddcb4097134ff3c332f xmlns="2d55b830-54c5-4794-a7f3-a383bc93dae5">
      <Terms xmlns="http://schemas.microsoft.com/office/infopath/2007/PartnerControls"/>
    </lcf76f155ced4ddcb4097134ff3c332f>
    <_dlc_DocId xmlns="d411f675-7f63-45aa-9954-a7db7bda758d">FWYE46ZARRHW-1067269626-45289</_dlc_DocId>
    <_dlc_DocIdUrl xmlns="d411f675-7f63-45aa-9954-a7db7bda758d">
      <Url>https://kragero.sharepoint.com/sites/konomikontoret/_layouts/15/DocIdRedir.aspx?ID=FWYE46ZARRHW-1067269626-45289</Url>
      <Description>FWYE46ZARRHW-1067269626-45289</Description>
    </_dlc_DocIdUrl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7A613F156C49C40A674762DC97B6A66" ma:contentTypeVersion="21" ma:contentTypeDescription="Opprett et nytt dokument." ma:contentTypeScope="" ma:versionID="055b0002b836e4b67614ba402448baec">
  <xsd:schema xmlns:xsd="http://www.w3.org/2001/XMLSchema" xmlns:xs="http://www.w3.org/2001/XMLSchema" xmlns:p="http://schemas.microsoft.com/office/2006/metadata/properties" xmlns:ns1="http://schemas.microsoft.com/sharepoint/v3" xmlns:ns2="2d55b830-54c5-4794-a7f3-a383bc93dae5" xmlns:ns3="d411f675-7f63-45aa-9954-a7db7bda758d" targetNamespace="http://schemas.microsoft.com/office/2006/metadata/properties" ma:root="true" ma:fieldsID="210114c09278ab0fb48645a41df3fdea" ns1:_="" ns2:_="" ns3:_="">
    <xsd:import namespace="http://schemas.microsoft.com/sharepoint/v3"/>
    <xsd:import namespace="2d55b830-54c5-4794-a7f3-a383bc93dae5"/>
    <xsd:import namespace="d411f675-7f63-45aa-9954-a7db7bda75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_dlc_DocId" minOccurs="0"/>
                <xsd:element ref="ns3:_dlc_DocIdUrl" minOccurs="0"/>
                <xsd:element ref="ns3:_dlc_DocIdPersistId" minOccurs="0"/>
                <xsd:element ref="ns1:PublishingStartDate" minOccurs="0"/>
                <xsd:element ref="ns1:PublishingExpirationDat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13" nillable="true" ma:displayName="Planlagt startdato" ma:description="Planlagt startdato er en områdekolonne som opprettes av publiseringsfunksjonen. Den brukes til å angi dato og klokkeslett for når denne siden vises for første gang for besøkende på området." ma:internalName="PublishingStartDate">
      <xsd:simpleType>
        <xsd:restriction base="dms:Unknown"/>
      </xsd:simpleType>
    </xsd:element>
    <xsd:element name="PublishingExpirationDate" ma:index="14" nillable="true" ma:displayName="Planlagt utløpsdato" ma:description="Planlagt sluttdato er en områdekolonne som opprettes av publiseringsfunksjonen. Den brukes til å angi dato og klokkeslett for når denne siden ikke lenger vises for besøkende på området.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55b830-54c5-4794-a7f3-a383bc93da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Bildemerkelapper" ma:readOnly="false" ma:fieldId="{5cf76f15-5ced-4ddc-b409-7134ff3c332f}" ma:taxonomyMulti="true" ma:sspId="42210d44-a7dd-45b3-b17b-0ca7db5b6d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11f675-7f63-45aa-9954-a7db7bda758d" elementFormDefault="qualified">
    <xsd:import namespace="http://schemas.microsoft.com/office/2006/documentManagement/types"/>
    <xsd:import namespace="http://schemas.microsoft.com/office/infopath/2007/PartnerControls"/>
    <xsd:element name="_dlc_DocId" ma:index="10" nillable="true" ma:displayName="Dokument-ID-verdi" ma:description="Verdien for dokument-IDen som er tilordnet elementet." ma:internalName="_dlc_DocId" ma:readOnly="true">
      <xsd:simpleType>
        <xsd:restriction base="dms:Text"/>
      </xsd:simpleType>
    </xsd:element>
    <xsd:element name="_dlc_DocIdUrl" ma:index="11" nillable="true" ma:displayName="Dokument-ID" ma:description="Fast kobling til dokumente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6c05823-5ae7-4f73-b986-2538f8d55d74}" ma:internalName="TaxCatchAll" ma:showField="CatchAllData" ma:web="d411f675-7f63-45aa-9954-a7db7bda758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0CF484-4914-4EA4-8483-675343FED6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AC1AA5-615D-41F1-8324-3198BE445686}">
  <ds:schemaRefs>
    <ds:schemaRef ds:uri="http://schemas.microsoft.com/office/2006/metadata/properties"/>
    <ds:schemaRef ds:uri="http://schemas.microsoft.com/office/infopath/2007/PartnerControls"/>
    <ds:schemaRef ds:uri="d411f675-7f63-45aa-9954-a7db7bda758d"/>
    <ds:schemaRef ds:uri="http://schemas.microsoft.com/sharepoint/v3"/>
    <ds:schemaRef ds:uri="2d55b830-54c5-4794-a7f3-a383bc93dae5"/>
  </ds:schemaRefs>
</ds:datastoreItem>
</file>

<file path=customXml/itemProps3.xml><?xml version="1.0" encoding="utf-8"?>
<ds:datastoreItem xmlns:ds="http://schemas.openxmlformats.org/officeDocument/2006/customXml" ds:itemID="{17C670D2-2EAA-4B17-B55C-310F8E6E5510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7B8973A0-A3A8-4E86-9904-1D0AE59F61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d55b830-54c5-4794-a7f3-a383bc93dae5"/>
    <ds:schemaRef ds:uri="d411f675-7f63-45aa-9954-a7db7bda75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5d7f2f1d-22b0-4b65-ac50-06820d127ee2}" enabled="1" method="Privileged" siteId="{e1ae18b6-de6f-4b87-a2fc-90d6217d954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13</vt:i4>
      </vt:variant>
      <vt:variant>
        <vt:lpstr>Navngitte områder</vt:lpstr>
      </vt:variant>
      <vt:variant>
        <vt:i4>6</vt:i4>
      </vt:variant>
    </vt:vector>
  </HeadingPairs>
  <TitlesOfParts>
    <vt:vector size="19" baseType="lpstr">
      <vt:lpstr>0. Oppsett</vt:lpstr>
      <vt:lpstr>1. BASIL-rådata</vt:lpstr>
      <vt:lpstr>1.B BASIL-resultatregnskap</vt:lpstr>
      <vt:lpstr>3a. Økonomirapport 201</vt:lpstr>
      <vt:lpstr>3b. Økonomirapport 221</vt:lpstr>
      <vt:lpstr>4. Selvkost og satser</vt:lpstr>
      <vt:lpstr>4X. Korreksjoner §19</vt:lpstr>
      <vt:lpstr>X. Satser pensjonstilskudd</vt:lpstr>
      <vt:lpstr>X. Budsjett og forskuddsmodul</vt:lpstr>
      <vt:lpstr>X. Utbetalingsmodul</vt:lpstr>
      <vt:lpstr>Endringslogg</vt:lpstr>
      <vt:lpstr>Pensjon Særskilt</vt:lpstr>
      <vt:lpstr>Metadata</vt:lpstr>
      <vt:lpstr>'X. Budsjett og forskuddsmodul'!Barnehagetype</vt:lpstr>
      <vt:lpstr>Barnehagetype</vt:lpstr>
      <vt:lpstr>'4X. Korreksjoner §19'!Gruppering</vt:lpstr>
      <vt:lpstr>'X. Budsjett og forskuddsmodul'!Gruppering</vt:lpstr>
      <vt:lpstr>'X. Satser pensjonstilskudd'!Gruppering</vt:lpstr>
      <vt:lpstr>Gruppering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Rebecka Båld</cp:lastModifiedBy>
  <cp:revision/>
  <dcterms:created xsi:type="dcterms:W3CDTF">2026-02-26T08:14:50Z</dcterms:created>
  <dcterms:modified xsi:type="dcterms:W3CDTF">2026-09-07T23:19:44Z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oudStatistics_StoryID">
    <vt:lpwstr>c1c8a4b7-33d1-4fdc-9ca2-2f43733437e7</vt:lpwstr>
  </property>
  <property fmtid="{D5CDD505-2E9C-101B-9397-08002B2CF9AE}" pid="3" name="ContentTypeId">
    <vt:lpwstr>0x01010027A613F156C49C40A674762DC97B6A66</vt:lpwstr>
  </property>
  <property fmtid="{D5CDD505-2E9C-101B-9397-08002B2CF9AE}" pid="4" name="Order">
    <vt:r8>1394600</vt:r8>
  </property>
  <property fmtid="{D5CDD505-2E9C-101B-9397-08002B2CF9AE}" pid="5" name="ComplianceAssetId">
    <vt:lpwstr/>
  </property>
  <property fmtid="{D5CDD505-2E9C-101B-9397-08002B2CF9AE}" pid="6" name="_dlc_DocIdItemGuid">
    <vt:lpwstr>3d483d43-00b1-43ea-acf3-74594debfd6b</vt:lpwstr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MediaServiceImageTags">
    <vt:lpwstr/>
  </property>
  <property fmtid="{D5CDD505-2E9C-101B-9397-08002B2CF9AE}" pid="10" name="MSIP_Label_1e3ea473-89a6-4aad-a1f7-35a25520c31d_Enabled">
    <vt:lpwstr>true</vt:lpwstr>
  </property>
  <property fmtid="{D5CDD505-2E9C-101B-9397-08002B2CF9AE}" pid="11" name="MSIP_Label_1e3ea473-89a6-4aad-a1f7-35a25520c31d_SetDate">
    <vt:lpwstr>2026-09-07T19:17:12Z</vt:lpwstr>
  </property>
  <property fmtid="{D5CDD505-2E9C-101B-9397-08002B2CF9AE}" pid="12" name="MSIP_Label_1e3ea473-89a6-4aad-a1f7-35a25520c31d_Method">
    <vt:lpwstr>Privileged</vt:lpwstr>
  </property>
  <property fmtid="{D5CDD505-2E9C-101B-9397-08002B2CF9AE}" pid="13" name="MSIP_Label_1e3ea473-89a6-4aad-a1f7-35a25520c31d_Name">
    <vt:lpwstr>Offentlig</vt:lpwstr>
  </property>
  <property fmtid="{D5CDD505-2E9C-101B-9397-08002B2CF9AE}" pid="14" name="MSIP_Label_1e3ea473-89a6-4aad-a1f7-35a25520c31d_SiteId">
    <vt:lpwstr>11da1125-a196-40df-90ab-a63d87723b59</vt:lpwstr>
  </property>
  <property fmtid="{D5CDD505-2E9C-101B-9397-08002B2CF9AE}" pid="15" name="MSIP_Label_1e3ea473-89a6-4aad-a1f7-35a25520c31d_ActionId">
    <vt:lpwstr>f41c370b-431e-494f-bc2e-1438c5a10b92</vt:lpwstr>
  </property>
  <property fmtid="{D5CDD505-2E9C-101B-9397-08002B2CF9AE}" pid="16" name="MSIP_Label_1e3ea473-89a6-4aad-a1f7-35a25520c31d_ContentBits">
    <vt:lpwstr>0</vt:lpwstr>
  </property>
  <property fmtid="{D5CDD505-2E9C-101B-9397-08002B2CF9AE}" pid="17" name="MSIP_Label_1e3ea473-89a6-4aad-a1f7-35a25520c31d_Tag">
    <vt:lpwstr>10, 0, 1, 1</vt:lpwstr>
  </property>
</Properties>
</file>